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fisa\Downloads\"/>
    </mc:Choice>
  </mc:AlternateContent>
  <xr:revisionPtr revIDLastSave="0" documentId="13_ncr:1_{B4589B7E-8ABF-49F5-9286-94F9BB28F1F1}" xr6:coauthVersionLast="47" xr6:coauthVersionMax="47" xr10:uidLastSave="{00000000-0000-0000-0000-000000000000}"/>
  <bookViews>
    <workbookView xWindow="-120" yWindow="-120" windowWidth="20730" windowHeight="11160" xr2:uid="{C8644AFC-48C0-4467-B040-4E10E5ECF80E}"/>
  </bookViews>
  <sheets>
    <sheet name="Home Page" sheetId="32" r:id="rId1"/>
    <sheet name="Dataset" sheetId="1" r:id="rId2"/>
    <sheet name="Overview" sheetId="31" r:id="rId3"/>
    <sheet name="Column Width" sheetId="3" r:id="rId4"/>
    <sheet name="Decrease Decimal" sheetId="4" r:id="rId5"/>
    <sheet name="Format Cells" sheetId="5" r:id="rId6"/>
    <sheet name="ROUND Function" sheetId="6" r:id="rId7"/>
    <sheet name="ROUNDUP Function" sheetId="7" r:id="rId8"/>
    <sheet name="ROUNDDOWN Function" sheetId="8" r:id="rId9"/>
    <sheet name="MROUND Function" sheetId="9" r:id="rId10"/>
    <sheet name="FLOOR Function" sheetId="10" r:id="rId11"/>
    <sheet name="CEILING Function" sheetId="11" r:id="rId12"/>
    <sheet name="INT Function" sheetId="12" r:id="rId13"/>
    <sheet name="TRUNC Function" sheetId="13" r:id="rId14"/>
    <sheet name="EVEN Function" sheetId="14" r:id="rId15"/>
    <sheet name="ODD Function" sheetId="15" r:id="rId16"/>
    <sheet name="0.5 or 5 or 10 or 100 or 1000" sheetId="20" r:id="rId17"/>
    <sheet name="Negative " sheetId="30" r:id="rId18"/>
    <sheet name="50 cents" sheetId="28" r:id="rId19"/>
    <sheet name="10 Cents" sheetId="29" r:id="rId20"/>
    <sheet name="Hour" sheetId="16" r:id="rId21"/>
    <sheet name="15 Minutes" sheetId="17" r:id="rId22"/>
    <sheet name="Round Percentage" sheetId="18" r:id="rId23"/>
    <sheet name="Stop Rounding" sheetId="19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8" l="1"/>
  <c r="L12" i="18"/>
  <c r="L11" i="18"/>
  <c r="L10" i="18"/>
  <c r="L9" i="18"/>
  <c r="L8" i="18"/>
  <c r="L7" i="18"/>
  <c r="L6" i="18"/>
  <c r="G23" i="20"/>
  <c r="F23" i="20"/>
  <c r="E23" i="20"/>
  <c r="D23" i="20"/>
  <c r="C23" i="20"/>
  <c r="G19" i="20"/>
  <c r="F19" i="20"/>
  <c r="E19" i="20"/>
  <c r="D19" i="20"/>
  <c r="C19" i="20"/>
  <c r="G15" i="20"/>
  <c r="F15" i="20"/>
  <c r="E15" i="20"/>
  <c r="D15" i="20"/>
  <c r="C15" i="20"/>
  <c r="G11" i="20"/>
  <c r="F11" i="20"/>
  <c r="E11" i="20"/>
  <c r="D11" i="20"/>
  <c r="C11" i="20"/>
  <c r="G7" i="20"/>
  <c r="F7" i="20"/>
  <c r="E7" i="20"/>
  <c r="D7" i="20"/>
  <c r="C7" i="20"/>
  <c r="D7" i="18"/>
  <c r="D8" i="18"/>
  <c r="D9" i="18"/>
  <c r="D10" i="18"/>
  <c r="D11" i="18"/>
  <c r="D12" i="18"/>
  <c r="D13" i="18"/>
  <c r="D6" i="18"/>
  <c r="F6" i="29"/>
  <c r="F7" i="29"/>
  <c r="F8" i="29"/>
  <c r="F9" i="29"/>
  <c r="F10" i="29"/>
  <c r="F11" i="29"/>
  <c r="F12" i="29"/>
  <c r="F13" i="29"/>
  <c r="F6" i="14"/>
  <c r="F7" i="14"/>
  <c r="F8" i="14"/>
  <c r="F9" i="14"/>
  <c r="F10" i="14"/>
  <c r="F11" i="14"/>
  <c r="F12" i="14"/>
  <c r="F13" i="14"/>
  <c r="F6" i="10"/>
  <c r="F7" i="10"/>
  <c r="F8" i="10"/>
  <c r="F9" i="10"/>
  <c r="F10" i="10"/>
  <c r="F11" i="10"/>
  <c r="F12" i="10"/>
  <c r="F13" i="10"/>
  <c r="F6" i="9"/>
  <c r="F7" i="9"/>
  <c r="F8" i="9"/>
  <c r="F9" i="9"/>
  <c r="F10" i="9"/>
  <c r="F11" i="9"/>
  <c r="F12" i="9"/>
  <c r="F13" i="9"/>
  <c r="C13" i="31"/>
  <c r="C11" i="31"/>
  <c r="C15" i="31"/>
  <c r="C14" i="31"/>
  <c r="C12" i="31"/>
  <c r="C10" i="31"/>
  <c r="C9" i="31"/>
  <c r="C8" i="31"/>
  <c r="C7" i="31"/>
  <c r="C6" i="31"/>
  <c r="F7" i="30"/>
  <c r="F8" i="30"/>
  <c r="F9" i="30"/>
  <c r="F10" i="30"/>
  <c r="F11" i="30"/>
  <c r="F12" i="30"/>
  <c r="F13" i="30"/>
  <c r="F6" i="30"/>
  <c r="F7" i="28"/>
  <c r="F8" i="28"/>
  <c r="F9" i="28"/>
  <c r="F10" i="28"/>
  <c r="F11" i="28"/>
  <c r="F12" i="28"/>
  <c r="F13" i="28"/>
  <c r="F6" i="28"/>
  <c r="F7" i="8"/>
  <c r="F8" i="8"/>
  <c r="F9" i="8"/>
  <c r="F10" i="8"/>
  <c r="F11" i="8"/>
  <c r="F12" i="8"/>
  <c r="F13" i="8"/>
  <c r="F6" i="8"/>
  <c r="F7" i="7"/>
  <c r="F8" i="7"/>
  <c r="F9" i="7"/>
  <c r="F10" i="7"/>
  <c r="F11" i="7"/>
  <c r="F12" i="7"/>
  <c r="F13" i="7"/>
  <c r="F6" i="7"/>
  <c r="F7" i="18"/>
  <c r="F8" i="18"/>
  <c r="F9" i="18"/>
  <c r="F10" i="18"/>
  <c r="F11" i="18"/>
  <c r="F12" i="18"/>
  <c r="F13" i="18"/>
  <c r="F6" i="18"/>
  <c r="F7" i="16"/>
  <c r="F8" i="16"/>
  <c r="F9" i="16"/>
  <c r="F10" i="16"/>
  <c r="F11" i="16"/>
  <c r="F12" i="16"/>
  <c r="F13" i="16"/>
  <c r="F6" i="16"/>
  <c r="F7" i="17"/>
  <c r="F8" i="17"/>
  <c r="F9" i="17"/>
  <c r="F10" i="17"/>
  <c r="F11" i="17"/>
  <c r="F12" i="17"/>
  <c r="F13" i="17"/>
  <c r="F6" i="17"/>
  <c r="F7" i="15"/>
  <c r="F8" i="15"/>
  <c r="F9" i="15"/>
  <c r="F10" i="15"/>
  <c r="F11" i="15"/>
  <c r="F12" i="15"/>
  <c r="F13" i="15"/>
  <c r="F6" i="15"/>
  <c r="F7" i="13"/>
  <c r="F8" i="13"/>
  <c r="F9" i="13"/>
  <c r="F10" i="13"/>
  <c r="F11" i="13"/>
  <c r="F12" i="13"/>
  <c r="F13" i="13"/>
  <c r="F6" i="13"/>
  <c r="F7" i="12"/>
  <c r="F8" i="12"/>
  <c r="F9" i="12"/>
  <c r="F10" i="12"/>
  <c r="F11" i="12"/>
  <c r="F12" i="12"/>
  <c r="F13" i="12"/>
  <c r="F6" i="12"/>
  <c r="F7" i="11"/>
  <c r="F8" i="11"/>
  <c r="F9" i="11"/>
  <c r="F10" i="11"/>
  <c r="F11" i="11"/>
  <c r="F12" i="11"/>
  <c r="F13" i="11"/>
  <c r="F6" i="11"/>
  <c r="F6" i="6"/>
  <c r="F7" i="6"/>
  <c r="F8" i="6"/>
  <c r="F9" i="6"/>
  <c r="F10" i="6"/>
  <c r="F11" i="6"/>
  <c r="F12" i="6"/>
  <c r="F13" i="6"/>
  <c r="C10" i="20"/>
  <c r="E14" i="20"/>
  <c r="D14" i="20"/>
  <c r="F22" i="20"/>
  <c r="D7" i="31"/>
  <c r="D15" i="31"/>
  <c r="G10" i="20"/>
  <c r="D18" i="20"/>
  <c r="C18" i="20"/>
  <c r="F10" i="20"/>
  <c r="D6" i="31"/>
  <c r="F14" i="20"/>
  <c r="D12" i="31"/>
  <c r="E6" i="20"/>
  <c r="D8" i="31"/>
  <c r="D14" i="31"/>
  <c r="D10" i="31"/>
  <c r="D10" i="20"/>
  <c r="D9" i="31"/>
  <c r="E18" i="20"/>
  <c r="G22" i="20"/>
  <c r="C14" i="20"/>
  <c r="D11" i="31"/>
  <c r="D6" i="20"/>
  <c r="F18" i="20"/>
  <c r="E10" i="20"/>
  <c r="D22" i="20"/>
  <c r="C6" i="20"/>
  <c r="F6" i="20"/>
  <c r="G18" i="20"/>
  <c r="G14" i="20"/>
  <c r="E22" i="20"/>
  <c r="C22" i="20"/>
  <c r="G6" i="20"/>
  <c r="D13" i="31"/>
</calcChain>
</file>

<file path=xl/sharedStrings.xml><?xml version="1.0" encoding="utf-8"?>
<sst xmlns="http://schemas.openxmlformats.org/spreadsheetml/2006/main" count="825" uniqueCount="157">
  <si>
    <t>Temperature in Different States of USA</t>
  </si>
  <si>
    <t>State Name</t>
  </si>
  <si>
    <t>Alabama</t>
  </si>
  <si>
    <t>Alaska</t>
  </si>
  <si>
    <t>Arizona</t>
  </si>
  <si>
    <t>Arkansas</t>
  </si>
  <si>
    <t>California</t>
  </si>
  <si>
    <t>Florida</t>
  </si>
  <si>
    <t>Idaho</t>
  </si>
  <si>
    <t>Georgia</t>
  </si>
  <si>
    <t>Adjusting Column Width</t>
  </si>
  <si>
    <t>Using the Decrease Decimal Feature</t>
  </si>
  <si>
    <t>Using Format Cells Dialog Box</t>
  </si>
  <si>
    <t>Using ROUND Function</t>
  </si>
  <si>
    <t>Using of ROUNDUP Function</t>
  </si>
  <si>
    <t>Using MROUND Function</t>
  </si>
  <si>
    <t>Using FLOOR Function</t>
  </si>
  <si>
    <t>Using CEILING Function</t>
  </si>
  <si>
    <t>Using INT Function</t>
  </si>
  <si>
    <t>Using TRUNC Function</t>
  </si>
  <si>
    <t>Using EVEN Function</t>
  </si>
  <si>
    <t>Using ODD Function</t>
  </si>
  <si>
    <t>Rounding to Nearest Hours</t>
  </si>
  <si>
    <t>Class</t>
  </si>
  <si>
    <t>Time</t>
  </si>
  <si>
    <t>Rounded Time</t>
  </si>
  <si>
    <t>VI</t>
  </si>
  <si>
    <t>VII</t>
  </si>
  <si>
    <t>III</t>
  </si>
  <si>
    <t>XI</t>
  </si>
  <si>
    <t>XII</t>
  </si>
  <si>
    <t>IV</t>
  </si>
  <si>
    <t>II</t>
  </si>
  <si>
    <t>I</t>
  </si>
  <si>
    <t>Rounding to Nearest 15 Minutes</t>
  </si>
  <si>
    <t>Rounding Percentage in Excel</t>
  </si>
  <si>
    <t>Stop Rounding in Excel</t>
  </si>
  <si>
    <t>ROUNDUP</t>
  </si>
  <si>
    <t>ROUNDDOWN</t>
  </si>
  <si>
    <t xml:space="preserve"> Number</t>
  </si>
  <si>
    <t>FLOOR (down)</t>
  </si>
  <si>
    <t>CEILING (up)</t>
  </si>
  <si>
    <t>Product</t>
  </si>
  <si>
    <t>Banana</t>
  </si>
  <si>
    <t>Apple</t>
  </si>
  <si>
    <t>Orange</t>
  </si>
  <si>
    <t>Mango</t>
  </si>
  <si>
    <t>Black Berry</t>
  </si>
  <si>
    <t>Lemon</t>
  </si>
  <si>
    <t>Pineapple</t>
  </si>
  <si>
    <t>Cherry</t>
  </si>
  <si>
    <t>Rounding Negative Numbers</t>
  </si>
  <si>
    <t>North Dakota</t>
  </si>
  <si>
    <t>Minnesota</t>
  </si>
  <si>
    <t>Wisconsin</t>
  </si>
  <si>
    <t>Michigan</t>
  </si>
  <si>
    <t>South Dakota</t>
  </si>
  <si>
    <t>Iowa</t>
  </si>
  <si>
    <t>Overview</t>
  </si>
  <si>
    <t>Function</t>
  </si>
  <si>
    <t>Formula</t>
  </si>
  <si>
    <t>ROUND</t>
  </si>
  <si>
    <t>MROUND</t>
  </si>
  <si>
    <t>FLOOR</t>
  </si>
  <si>
    <t>CEILING</t>
  </si>
  <si>
    <t>INT</t>
  </si>
  <si>
    <t>EVEN</t>
  </si>
  <si>
    <t>ODD</t>
  </si>
  <si>
    <t>TRUNC</t>
  </si>
  <si>
    <t>Temperature is rounded to the integer</t>
  </si>
  <si>
    <t>Description of the Formula</t>
  </si>
  <si>
    <t xml:space="preserve">Temperature is rounded up </t>
  </si>
  <si>
    <t>Temperature is rounded down</t>
  </si>
  <si>
    <t>Rounded up to the number multiplied by 2</t>
  </si>
  <si>
    <t>Rounded down to the number multiplied by 2</t>
  </si>
  <si>
    <t>Rounded up to the nearest number</t>
  </si>
  <si>
    <t>Rounded down to the nearest number</t>
  </si>
  <si>
    <t>Rounding number by removing fractional part</t>
  </si>
  <si>
    <t>Rounded to the nearest even number</t>
  </si>
  <si>
    <t>Rounded to the nearest odd number</t>
  </si>
  <si>
    <t>0.5 Kg</t>
  </si>
  <si>
    <t>0.6 Kg</t>
  </si>
  <si>
    <t>0.4 Kg</t>
  </si>
  <si>
    <t>0.8 Kg</t>
  </si>
  <si>
    <t>0.2 Kg</t>
  </si>
  <si>
    <t>0.3 Kg</t>
  </si>
  <si>
    <t>1 Kg</t>
  </si>
  <si>
    <t>0.15 Kg</t>
  </si>
  <si>
    <t>Store</t>
  </si>
  <si>
    <t>Grocery Mart</t>
  </si>
  <si>
    <t>Freash Fruits</t>
  </si>
  <si>
    <t>Super Market</t>
  </si>
  <si>
    <t>Mega Mart</t>
  </si>
  <si>
    <t>Local Market</t>
  </si>
  <si>
    <t>Using ROUNDDOWN Function</t>
  </si>
  <si>
    <t>Rounding to Nearest 50 Cents</t>
  </si>
  <si>
    <t>Rounding to Nearest 10 Cents</t>
  </si>
  <si>
    <t>Subject</t>
  </si>
  <si>
    <t xml:space="preserve"> Class Time</t>
  </si>
  <si>
    <t>English</t>
  </si>
  <si>
    <t>Math</t>
  </si>
  <si>
    <t>Science</t>
  </si>
  <si>
    <t>Economics</t>
  </si>
  <si>
    <t>Total Students</t>
  </si>
  <si>
    <t>Passed Students</t>
  </si>
  <si>
    <t>Rounding in Excel</t>
  </si>
  <si>
    <t>Temperature (C◦)</t>
  </si>
  <si>
    <t>Wind Speed (m/s)</t>
  </si>
  <si>
    <t>Rounded Temperature (C◦)</t>
  </si>
  <si>
    <t>Passing Percentage (%)</t>
  </si>
  <si>
    <t>Rounded Percentage (%)</t>
  </si>
  <si>
    <t>Weight
 (Kg)</t>
  </si>
  <si>
    <t>Price 
(USD $)</t>
  </si>
  <si>
    <t>Rounded Price (USD $)</t>
  </si>
  <si>
    <t>ROUNDUP 0.5</t>
  </si>
  <si>
    <t>MROUND 
(up or down)</t>
  </si>
  <si>
    <t>ROUNDUP 
5</t>
  </si>
  <si>
    <t>ROUNDUP 10</t>
  </si>
  <si>
    <t>ROUNDUP 100</t>
  </si>
  <si>
    <t>ROUNDUP 1000</t>
  </si>
  <si>
    <t>Humidity (%)</t>
  </si>
  <si>
    <t>T (C◦)</t>
  </si>
  <si>
    <t>Rounding to Nearest 0.5/5/10/100/1000</t>
  </si>
  <si>
    <t>Practice Yourself!!</t>
  </si>
  <si>
    <t>Try Yourself!!</t>
  </si>
  <si>
    <t>Prepared By</t>
  </si>
  <si>
    <t>Bhubon Costa</t>
  </si>
  <si>
    <t>Reviewed By</t>
  </si>
  <si>
    <t>Last Update</t>
  </si>
  <si>
    <t>Article Link</t>
  </si>
  <si>
    <t>Copyright © 2013-2023 ExcelDemy.com | All rights reserved.</t>
  </si>
  <si>
    <t>Learn Rounding in Excel</t>
  </si>
  <si>
    <t>Afrina Nafisa</t>
  </si>
  <si>
    <t>27/11/2023</t>
  </si>
  <si>
    <t>→ Back to Home Page</t>
  </si>
  <si>
    <t>1. Adjusting Column Width</t>
  </si>
  <si>
    <t>2. Using the Decrease Decimal Feature</t>
  </si>
  <si>
    <t>3. Using Format Cells Dialog Box</t>
  </si>
  <si>
    <t>4. Using ROUND Function</t>
  </si>
  <si>
    <t>5. Using of ROUNDUP Function</t>
  </si>
  <si>
    <t>6. Using ROUNDDOWN Function</t>
  </si>
  <si>
    <t>7. Using MROUND Function</t>
  </si>
  <si>
    <t>8. Using FLOOR Function</t>
  </si>
  <si>
    <t>9. Using CEILING Function</t>
  </si>
  <si>
    <t>10. Using INT Function</t>
  </si>
  <si>
    <t>11. Using TRUNC Function</t>
  </si>
  <si>
    <t>12. Using EVEN Function</t>
  </si>
  <si>
    <t>13. Using ODD Function</t>
  </si>
  <si>
    <t>14. Rounding to Nearest 0.5/5/10/100/1000</t>
  </si>
  <si>
    <t>15. Rounding Negative Numbers</t>
  </si>
  <si>
    <t>16. Rounding to Nearest 50 Cents</t>
  </si>
  <si>
    <t>17. Rounding to Nearest 10 Cents</t>
  </si>
  <si>
    <t>18. Rounding to Nearest Hours</t>
  </si>
  <si>
    <t>19. Rounding to Nearest 15 Minutes</t>
  </si>
  <si>
    <t>20. Rounding Percentage in Excel</t>
  </si>
  <si>
    <t>21. Stop Rounding in Excel</t>
  </si>
  <si>
    <t>Methods and Examples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</si>
</sst>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h:mmAM/PM"/>
    <numFmt numFmtId="166" formatCode="0.00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rgb="FF27276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i/>
      <sz val="22"/>
      <color rgb="FF305496"/>
      <name val="Calibri Light"/>
      <family val="2"/>
    </font>
    <font>
      <b/>
      <i/>
      <sz val="11"/>
      <color rgb="FF000000"/>
      <name val="Segoe UI Semibold"/>
      <family val="2"/>
    </font>
    <font>
      <b/>
      <sz val="12"/>
      <color rgb="FF203764"/>
      <name val="Calibri"/>
      <family val="2"/>
    </font>
    <font>
      <u/>
      <sz val="11"/>
      <color theme="10"/>
      <name val="Calibri"/>
      <family val="2"/>
    </font>
    <font>
      <u/>
      <sz val="11"/>
      <color rgb="FF0563C1"/>
      <name val="Calibri"/>
      <family val="2"/>
    </font>
    <font>
      <b/>
      <sz val="14"/>
      <color rgb="FF203764"/>
      <name val="Calibri"/>
      <family val="2"/>
    </font>
    <font>
      <b/>
      <i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theme="4" tint="-0.499984740745262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1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0" fontId="3" fillId="0" borderId="2" xfId="0" applyNumberFormat="1" applyFont="1" applyBorder="1" applyAlignment="1">
      <alignment vertical="center" wrapText="1"/>
    </xf>
    <xf numFmtId="9" fontId="3" fillId="0" borderId="2" xfId="0" applyNumberFormat="1" applyFont="1" applyBorder="1" applyAlignment="1">
      <alignment vertical="center" wrapText="1"/>
    </xf>
    <xf numFmtId="1" fontId="3" fillId="0" borderId="2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Continuous" vertical="center"/>
    </xf>
    <xf numFmtId="0" fontId="7" fillId="4" borderId="4" xfId="2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2" fontId="3" fillId="0" borderId="2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Continuous" vertical="center" wrapText="1"/>
    </xf>
    <xf numFmtId="0" fontId="3" fillId="0" borderId="5" xfId="0" applyFont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5" fillId="0" borderId="2" xfId="3" applyBorder="1" applyAlignment="1">
      <alignment vertical="center" wrapText="1"/>
    </xf>
    <xf numFmtId="0" fontId="5" fillId="0" borderId="2" xfId="3" applyBorder="1" applyAlignment="1">
      <alignment vertical="center"/>
    </xf>
    <xf numFmtId="0" fontId="0" fillId="0" borderId="6" xfId="0" applyBorder="1" applyAlignment="1">
      <alignment vertical="center"/>
    </xf>
    <xf numFmtId="166" fontId="3" fillId="0" borderId="2" xfId="0" applyNumberFormat="1" applyFont="1" applyBorder="1" applyAlignment="1">
      <alignment vertical="center" wrapText="1"/>
    </xf>
    <xf numFmtId="0" fontId="12" fillId="0" borderId="0" xfId="4" applyFont="1" applyFill="1" applyBorder="1" applyAlignment="1">
      <alignment horizontal="left"/>
    </xf>
    <xf numFmtId="0" fontId="8" fillId="0" borderId="0" xfId="6"/>
    <xf numFmtId="0" fontId="13" fillId="0" borderId="0" xfId="6" applyFont="1"/>
    <xf numFmtId="0" fontId="14" fillId="0" borderId="0" xfId="6" applyFont="1"/>
    <xf numFmtId="0" fontId="16" fillId="0" borderId="0" xfId="7" applyFont="1" applyFill="1" applyBorder="1"/>
    <xf numFmtId="14" fontId="8" fillId="0" borderId="0" xfId="6" applyNumberFormat="1" applyAlignment="1">
      <alignment horizontal="left"/>
    </xf>
    <xf numFmtId="0" fontId="17" fillId="0" borderId="0" xfId="6" applyFont="1"/>
    <xf numFmtId="0" fontId="15" fillId="0" borderId="0" xfId="7"/>
    <xf numFmtId="0" fontId="18" fillId="0" borderId="0" xfId="6" applyFont="1"/>
    <xf numFmtId="0" fontId="11" fillId="0" borderId="0" xfId="5"/>
    <xf numFmtId="0" fontId="11" fillId="0" borderId="0" xfId="5" applyFill="1" applyBorder="1"/>
    <xf numFmtId="0" fontId="9" fillId="0" borderId="0" xfId="3" applyFont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Currency" xfId="1" builtinId="4"/>
    <cellStyle name="Explanatory Text" xfId="3" builtinId="53"/>
    <cellStyle name="Heading 1" xfId="2" builtinId="16"/>
    <cellStyle name="Hyperlink" xfId="5" builtinId="8"/>
    <cellStyle name="Hyperlink 2" xfId="7" xr:uid="{3877E4A9-F539-4206-A045-9BD92C7E6931}"/>
    <cellStyle name="Normal" xfId="0" builtinId="0"/>
    <cellStyle name="Normal 2" xfId="6" xr:uid="{1E61BF5F-0C7C-4686-AAFB-AC22FFDF0618}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1</xdr:row>
      <xdr:rowOff>0</xdr:rowOff>
    </xdr:from>
    <xdr:to>
      <xdr:col>3</xdr:col>
      <xdr:colOff>279781</xdr:colOff>
      <xdr:row>3</xdr:row>
      <xdr:rowOff>76143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E9FF23-5AAE-4EAF-9BD3-4042DD41E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190500"/>
          <a:ext cx="2026666" cy="4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</xdr:colOff>
      <xdr:row>1</xdr:row>
      <xdr:rowOff>0</xdr:rowOff>
    </xdr:from>
    <xdr:to>
      <xdr:col>3</xdr:col>
      <xdr:colOff>279781</xdr:colOff>
      <xdr:row>3</xdr:row>
      <xdr:rowOff>76143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D7E89FD-BF4F-4E51-8DBA-3B7FEE2DE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" y="190500"/>
          <a:ext cx="2026666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?p=490587&amp;preview=true" TargetMode="External"/><Relationship Id="rId2" Type="http://schemas.openxmlformats.org/officeDocument/2006/relationships/hyperlink" Target="https://www.exceldemy.com/author/afrina/" TargetMode="External"/><Relationship Id="rId1" Type="http://schemas.openxmlformats.org/officeDocument/2006/relationships/hyperlink" Target="https://www.exceldemy.com/author/bhubon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87644-3E72-40B8-9F0D-1936FC940301}">
  <dimension ref="B5:E28"/>
  <sheetViews>
    <sheetView showGridLines="0" tabSelected="1" workbookViewId="0"/>
  </sheetViews>
  <sheetFormatPr defaultRowHeight="15" x14ac:dyDescent="0.25"/>
  <cols>
    <col min="1" max="1" width="9.140625" style="25"/>
    <col min="2" max="2" width="13.85546875" style="25" customWidth="1"/>
    <col min="3" max="3" width="12.5703125" style="25" customWidth="1"/>
    <col min="4" max="4" width="9.140625" style="25"/>
    <col min="5" max="5" width="55.42578125" style="25" customWidth="1"/>
    <col min="6" max="16384" width="9.140625" style="25"/>
  </cols>
  <sheetData>
    <row r="5" spans="2:5" ht="28.5" x14ac:dyDescent="0.45">
      <c r="B5" s="24" t="s">
        <v>105</v>
      </c>
    </row>
    <row r="7" spans="2:5" ht="16.5" x14ac:dyDescent="0.3">
      <c r="B7" s="26" t="s">
        <v>131</v>
      </c>
    </row>
    <row r="9" spans="2:5" ht="15.75" x14ac:dyDescent="0.25">
      <c r="B9" s="27" t="s">
        <v>125</v>
      </c>
      <c r="C9" s="33" t="s">
        <v>132</v>
      </c>
    </row>
    <row r="10" spans="2:5" ht="15.75" x14ac:dyDescent="0.25">
      <c r="B10" s="27" t="s">
        <v>127</v>
      </c>
      <c r="C10" s="28" t="s">
        <v>126</v>
      </c>
    </row>
    <row r="11" spans="2:5" ht="15.75" x14ac:dyDescent="0.25">
      <c r="B11" s="27" t="s">
        <v>128</v>
      </c>
      <c r="C11" s="29" t="s">
        <v>133</v>
      </c>
    </row>
    <row r="12" spans="2:5" ht="15.75" x14ac:dyDescent="0.25">
      <c r="B12" s="27" t="s">
        <v>129</v>
      </c>
      <c r="C12" s="34" t="s">
        <v>105</v>
      </c>
    </row>
    <row r="14" spans="2:5" ht="18.75" x14ac:dyDescent="0.3">
      <c r="B14" s="30" t="s">
        <v>156</v>
      </c>
    </row>
    <row r="15" spans="2:5" ht="15.75" x14ac:dyDescent="0.25">
      <c r="B15" s="27"/>
    </row>
    <row r="16" spans="2:5" x14ac:dyDescent="0.25">
      <c r="B16" s="33" t="s">
        <v>135</v>
      </c>
      <c r="E16" s="33" t="s">
        <v>146</v>
      </c>
    </row>
    <row r="17" spans="2:5" x14ac:dyDescent="0.25">
      <c r="B17" s="34" t="s">
        <v>136</v>
      </c>
      <c r="E17" s="33" t="s">
        <v>147</v>
      </c>
    </row>
    <row r="18" spans="2:5" x14ac:dyDescent="0.25">
      <c r="B18" s="34" t="s">
        <v>137</v>
      </c>
      <c r="E18" s="33" t="s">
        <v>148</v>
      </c>
    </row>
    <row r="19" spans="2:5" x14ac:dyDescent="0.25">
      <c r="B19" s="34" t="s">
        <v>138</v>
      </c>
      <c r="E19" s="33" t="s">
        <v>149</v>
      </c>
    </row>
    <row r="20" spans="2:5" x14ac:dyDescent="0.25">
      <c r="B20" s="34" t="s">
        <v>139</v>
      </c>
      <c r="E20" s="33" t="s">
        <v>150</v>
      </c>
    </row>
    <row r="21" spans="2:5" x14ac:dyDescent="0.25">
      <c r="B21" s="34" t="s">
        <v>140</v>
      </c>
      <c r="E21" s="33" t="s">
        <v>151</v>
      </c>
    </row>
    <row r="22" spans="2:5" x14ac:dyDescent="0.25">
      <c r="B22" s="34" t="s">
        <v>141</v>
      </c>
      <c r="E22" s="33" t="s">
        <v>152</v>
      </c>
    </row>
    <row r="23" spans="2:5" x14ac:dyDescent="0.25">
      <c r="B23" s="34" t="s">
        <v>142</v>
      </c>
      <c r="E23" s="33" t="s">
        <v>153</v>
      </c>
    </row>
    <row r="24" spans="2:5" x14ac:dyDescent="0.25">
      <c r="B24" s="34" t="s">
        <v>143</v>
      </c>
      <c r="E24" s="33" t="s">
        <v>154</v>
      </c>
    </row>
    <row r="25" spans="2:5" x14ac:dyDescent="0.25">
      <c r="B25" s="34" t="s">
        <v>144</v>
      </c>
      <c r="E25" s="33" t="s">
        <v>155</v>
      </c>
    </row>
    <row r="26" spans="2:5" x14ac:dyDescent="0.25">
      <c r="B26" s="34" t="s">
        <v>145</v>
      </c>
    </row>
    <row r="28" spans="2:5" x14ac:dyDescent="0.25">
      <c r="B28" s="32" t="s">
        <v>130</v>
      </c>
    </row>
  </sheetData>
  <hyperlinks>
    <hyperlink ref="C10" r:id="rId1" xr:uid="{5AE2421A-3DDD-4761-A01A-C67C373379AD}"/>
    <hyperlink ref="C9" r:id="rId2" xr:uid="{37820203-F96D-4536-A8B4-DAB7F08E0EEF}"/>
    <hyperlink ref="C12" r:id="rId3" xr:uid="{62D40E8F-BDEF-490E-985C-85C52CFF8CDE}"/>
    <hyperlink ref="B16" location="'Column Width'!A1" display="Adjusting Column Width" xr:uid="{E78FD7E7-11D6-451F-B59E-6316A1CE450A}"/>
    <hyperlink ref="B17" location="'Decrease Decimal'!A1" display="Using the Decrease Decimal Feature" xr:uid="{5835A72B-9082-47C2-9A6F-E2F07048394E}"/>
    <hyperlink ref="B18" location="'Format Cells'!A1" display="Using Format Cells Dialog Box" xr:uid="{2CB99950-4782-4623-BDC1-02C44DF3E859}"/>
    <hyperlink ref="B19" location="'ROUND Function'!A1" display="Using ROUND Function" xr:uid="{12853361-3FE8-432E-BC55-AAF18FF1FD99}"/>
    <hyperlink ref="B20" location="'ROUNDUP Function'!A1" display="Using of ROUNDUP Function" xr:uid="{9C4451AC-2DE4-40F7-895C-ADE0395B2728}"/>
    <hyperlink ref="B21" location="'ROUNDDOWN Function'!A1" display="Using ROUNDDOWN Function" xr:uid="{1350621A-450A-4D74-820B-9F05A3B38036}"/>
    <hyperlink ref="B22" location="'MROUND Function'!A1" display="Using MROUND Function" xr:uid="{31427A6B-B133-4E49-8A83-AF8C26CC55AC}"/>
    <hyperlink ref="B23" location="'FLOOR Function'!A1" display="Using FLOOR Function" xr:uid="{E13AE899-3D74-41E2-9B2C-D02B03F3604D}"/>
    <hyperlink ref="B24" location="'CEILING Function'!A1" display="Using CEILING Function" xr:uid="{BEDBD90B-810F-4556-B88F-98B889B0F35B}"/>
    <hyperlink ref="B25" location="'INT Function'!A1" display="Using INT Function" xr:uid="{4130F9B5-7589-4D72-948E-CC85FB4468A3}"/>
    <hyperlink ref="B26" location="'TRUNC Function'!A1" display="Using TRUNC Function" xr:uid="{C0DFFC78-38FC-4C0B-8DF8-4A3AB2AB73A1}"/>
    <hyperlink ref="E16" location="'EVEN Function'!A1" display="Using EVEN Function" xr:uid="{BE6DC972-6167-4B75-87C7-F8ECE5475D6D}"/>
    <hyperlink ref="E17" location="'ODD Function'!A1" display="Using ODD Function" xr:uid="{CDA1773F-09F9-4C5A-B7F0-73D52FB0938B}"/>
    <hyperlink ref="E18" location="'0.5 or 5 or 10 or 100 or 1000'!A1" display="Rounding to Nearest 0.5/5/10/100/1000" xr:uid="{8FF552E9-023F-4609-8364-F3CFCF72CA91}"/>
    <hyperlink ref="E19" location="'Negative '!A1" display="Rounding Negative Numbers" xr:uid="{958F6A9A-5D20-440F-AF3D-C9CEFC292549}"/>
    <hyperlink ref="E20" location="'50 cents'!A1" display="Rounding to Nearest 50 Cents" xr:uid="{25124A74-639A-42E4-B72E-8773A277E9D0}"/>
    <hyperlink ref="E21" location="'10 Cents'!A1" display="Rounding to Nearest 10 Cents" xr:uid="{1F35DA37-8B54-4EE5-95CB-C1116BE54B04}"/>
    <hyperlink ref="E22" location="Hour!A1" display="Rounding to Nearest Hours" xr:uid="{BD6520C1-2682-46B7-8121-3B0505B845D9}"/>
    <hyperlink ref="E23" location="'15 Minutes'!A1" display="Rounding to Nearest 15 Minutes" xr:uid="{70DABF7D-D041-47A1-9936-60DAEE878487}"/>
    <hyperlink ref="E24" location="'Round Percentage'!A1" display="Rounding Percentage in Excel" xr:uid="{BB221E32-807A-4312-BA87-E611FB44D08D}"/>
    <hyperlink ref="E25" location="'Stop Rounding'!A1" display="Stop Rounding in Excel" xr:uid="{9DAF880E-AA80-45E5-BF60-BC588A343B4F}"/>
  </hyperlinks>
  <pageMargins left="0.7" right="0.7" top="0.75" bottom="0.75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CF20E-A3AA-4213-BDB0-456027484E6D}">
  <dimension ref="B1:X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3.140625" style="1" customWidth="1"/>
    <col min="4" max="4" width="15.7109375" style="1" customWidth="1"/>
    <col min="5" max="5" width="14.7109375" style="1" customWidth="1"/>
    <col min="6" max="6" width="19.140625" style="1" customWidth="1"/>
    <col min="7" max="12" width="9.140625" style="1"/>
    <col min="13" max="13" width="14" style="1" customWidth="1"/>
    <col min="14" max="14" width="16.42578125" style="1" customWidth="1"/>
    <col min="15" max="16384" width="9.140625" style="1"/>
  </cols>
  <sheetData>
    <row r="1" spans="2:2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24" ht="18" customHeight="1" thickBot="1" x14ac:dyDescent="0.3">
      <c r="B3" s="13" t="s">
        <v>15</v>
      </c>
      <c r="C3" s="13"/>
      <c r="D3" s="13"/>
      <c r="E3" s="13"/>
      <c r="F3" s="13"/>
      <c r="J3" s="17" t="s">
        <v>123</v>
      </c>
      <c r="K3" s="17"/>
      <c r="L3" s="17"/>
      <c r="M3" s="17"/>
      <c r="N3" s="17"/>
    </row>
    <row r="4" spans="2:2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24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J5" s="5" t="s">
        <v>1</v>
      </c>
      <c r="K5" s="5" t="s">
        <v>120</v>
      </c>
      <c r="L5" s="5" t="s">
        <v>107</v>
      </c>
      <c r="M5" s="5" t="s">
        <v>106</v>
      </c>
      <c r="N5" s="5" t="s">
        <v>108</v>
      </c>
    </row>
    <row r="6" spans="2:24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6">
        <f>MROUND(E6,5)</f>
        <v>15</v>
      </c>
      <c r="J6" s="6" t="s">
        <v>2</v>
      </c>
      <c r="K6" s="6">
        <v>65</v>
      </c>
      <c r="L6" s="6">
        <v>5.8</v>
      </c>
      <c r="M6" s="6">
        <v>17.145637600000001</v>
      </c>
      <c r="N6" s="12"/>
    </row>
    <row r="7" spans="2:24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6" t="e">
        <f t="shared" ref="F7:F13" si="0">MROUND(E7,5)</f>
        <v>#NUM!</v>
      </c>
      <c r="J7" s="6" t="s">
        <v>3</v>
      </c>
      <c r="K7" s="6">
        <v>30</v>
      </c>
      <c r="L7" s="6">
        <v>12.3</v>
      </c>
      <c r="M7" s="6">
        <v>-3.0987650000000002</v>
      </c>
      <c r="N7" s="12"/>
    </row>
    <row r="8" spans="2:24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6">
        <f t="shared" si="0"/>
        <v>10</v>
      </c>
      <c r="J8" s="6" t="s">
        <v>4</v>
      </c>
      <c r="K8" s="6">
        <v>40</v>
      </c>
      <c r="L8" s="6">
        <v>8.1999999999999993</v>
      </c>
      <c r="M8" s="6">
        <v>9.8758400000000002</v>
      </c>
      <c r="N8" s="12"/>
      <c r="X8" s="22"/>
    </row>
    <row r="9" spans="2:24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6">
        <f t="shared" si="0"/>
        <v>5</v>
      </c>
      <c r="J9" s="6" t="s">
        <v>5</v>
      </c>
      <c r="K9" s="6">
        <v>75</v>
      </c>
      <c r="L9" s="6">
        <v>6.5</v>
      </c>
      <c r="M9" s="6">
        <v>4.5673849999999998</v>
      </c>
      <c r="N9" s="12"/>
    </row>
    <row r="10" spans="2:24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6">
        <f t="shared" si="0"/>
        <v>15</v>
      </c>
      <c r="J10" s="6" t="s">
        <v>6</v>
      </c>
      <c r="K10" s="6">
        <v>55</v>
      </c>
      <c r="L10" s="6">
        <v>10.1</v>
      </c>
      <c r="M10" s="6">
        <v>12.5654</v>
      </c>
      <c r="N10" s="12"/>
    </row>
    <row r="11" spans="2:24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6">
        <f t="shared" si="0"/>
        <v>20</v>
      </c>
      <c r="J11" s="6" t="s">
        <v>7</v>
      </c>
      <c r="K11" s="6">
        <v>70</v>
      </c>
      <c r="L11" s="6">
        <v>7.3</v>
      </c>
      <c r="M11" s="6">
        <v>21.543467849999999</v>
      </c>
      <c r="N11" s="12"/>
    </row>
    <row r="12" spans="2:24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6">
        <f t="shared" si="0"/>
        <v>0</v>
      </c>
      <c r="J12" s="6" t="s">
        <v>8</v>
      </c>
      <c r="K12" s="6">
        <v>45</v>
      </c>
      <c r="L12" s="6">
        <v>9</v>
      </c>
      <c r="M12" s="6">
        <v>0.51232109999999997</v>
      </c>
      <c r="N12" s="12"/>
    </row>
    <row r="13" spans="2:24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6">
        <f t="shared" si="0"/>
        <v>20</v>
      </c>
      <c r="J13" s="6" t="s">
        <v>9</v>
      </c>
      <c r="K13" s="6">
        <v>80</v>
      </c>
      <c r="L13" s="6">
        <v>8.5</v>
      </c>
      <c r="M13" s="6">
        <v>17.776545429999999</v>
      </c>
      <c r="N13" s="12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A54A3F95-0E60-4968-9691-B3B2F0323AF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CE884-1866-46E2-9C16-473899FFACC2}">
  <dimension ref="B1:N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3.140625" style="1" customWidth="1"/>
    <col min="4" max="4" width="15.7109375" style="1" customWidth="1"/>
    <col min="5" max="5" width="14.7109375" style="1" customWidth="1"/>
    <col min="6" max="6" width="18.28515625" style="1" customWidth="1"/>
    <col min="7" max="12" width="9.140625" style="1"/>
    <col min="13" max="13" width="15.28515625" style="1" customWidth="1"/>
    <col min="14" max="14" width="22.570312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3" t="s">
        <v>16</v>
      </c>
      <c r="C3" s="13"/>
      <c r="D3" s="13"/>
      <c r="E3" s="13"/>
      <c r="F3" s="13"/>
      <c r="J3" s="17" t="s">
        <v>123</v>
      </c>
      <c r="K3" s="17"/>
      <c r="L3" s="17"/>
      <c r="M3" s="17"/>
      <c r="N3" s="17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J5" s="5" t="s">
        <v>1</v>
      </c>
      <c r="K5" s="5" t="s">
        <v>120</v>
      </c>
      <c r="L5" s="5" t="s">
        <v>107</v>
      </c>
      <c r="M5" s="5" t="s">
        <v>106</v>
      </c>
      <c r="N5" s="5" t="s">
        <v>108</v>
      </c>
    </row>
    <row r="6" spans="2:14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6">
        <f>FLOOR(E6,2)</f>
        <v>16</v>
      </c>
      <c r="J6" s="6" t="s">
        <v>2</v>
      </c>
      <c r="K6" s="6">
        <v>65</v>
      </c>
      <c r="L6" s="6">
        <v>5.8</v>
      </c>
      <c r="M6" s="6">
        <v>17.145637600000001</v>
      </c>
      <c r="N6" s="12"/>
    </row>
    <row r="7" spans="2:14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6">
        <f t="shared" ref="F7:F13" si="0">FLOOR(E7,2)</f>
        <v>-4</v>
      </c>
      <c r="J7" s="6" t="s">
        <v>3</v>
      </c>
      <c r="K7" s="6">
        <v>30</v>
      </c>
      <c r="L7" s="6">
        <v>12.3</v>
      </c>
      <c r="M7" s="6">
        <v>-3.0987650000000002</v>
      </c>
      <c r="N7" s="12"/>
    </row>
    <row r="8" spans="2:14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6">
        <f t="shared" si="0"/>
        <v>8</v>
      </c>
      <c r="J8" s="6" t="s">
        <v>4</v>
      </c>
      <c r="K8" s="6">
        <v>40</v>
      </c>
      <c r="L8" s="6">
        <v>8.1999999999999993</v>
      </c>
      <c r="M8" s="6">
        <v>9.8758400000000002</v>
      </c>
      <c r="N8" s="12"/>
    </row>
    <row r="9" spans="2:14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6">
        <f t="shared" si="0"/>
        <v>4</v>
      </c>
      <c r="J9" s="6" t="s">
        <v>5</v>
      </c>
      <c r="K9" s="6">
        <v>75</v>
      </c>
      <c r="L9" s="6">
        <v>6.5</v>
      </c>
      <c r="M9" s="6">
        <v>4.5673849999999998</v>
      </c>
      <c r="N9" s="12"/>
    </row>
    <row r="10" spans="2:14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6">
        <f t="shared" si="0"/>
        <v>12</v>
      </c>
      <c r="J10" s="6" t="s">
        <v>6</v>
      </c>
      <c r="K10" s="6">
        <v>55</v>
      </c>
      <c r="L10" s="6">
        <v>10.1</v>
      </c>
      <c r="M10" s="6">
        <v>12.5654</v>
      </c>
      <c r="N10" s="12"/>
    </row>
    <row r="11" spans="2:14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6">
        <f t="shared" si="0"/>
        <v>20</v>
      </c>
      <c r="J11" s="6" t="s">
        <v>7</v>
      </c>
      <c r="K11" s="6">
        <v>70</v>
      </c>
      <c r="L11" s="6">
        <v>7.3</v>
      </c>
      <c r="M11" s="6">
        <v>21.543467849999999</v>
      </c>
      <c r="N11" s="12"/>
    </row>
    <row r="12" spans="2:14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6">
        <f t="shared" si="0"/>
        <v>0</v>
      </c>
      <c r="J12" s="6" t="s">
        <v>8</v>
      </c>
      <c r="K12" s="6">
        <v>45</v>
      </c>
      <c r="L12" s="6">
        <v>9</v>
      </c>
      <c r="M12" s="6">
        <v>0.51232109999999997</v>
      </c>
      <c r="N12" s="12"/>
    </row>
    <row r="13" spans="2:14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6">
        <f t="shared" si="0"/>
        <v>16</v>
      </c>
      <c r="J13" s="6" t="s">
        <v>9</v>
      </c>
      <c r="K13" s="6">
        <v>80</v>
      </c>
      <c r="L13" s="6">
        <v>8.5</v>
      </c>
      <c r="M13" s="6">
        <v>17.776545429999999</v>
      </c>
      <c r="N13" s="12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D006F44F-A64D-45BA-891F-1A65EF6D2A4C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8B216-1406-4C5E-ADE6-3B592A88649A}">
  <dimension ref="B1:M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3.140625" style="1" customWidth="1"/>
    <col min="4" max="4" width="15.7109375" style="1" customWidth="1"/>
    <col min="5" max="5" width="14.7109375" style="1" customWidth="1"/>
    <col min="6" max="6" width="19" style="1" customWidth="1"/>
    <col min="7" max="11" width="9.140625" style="1"/>
    <col min="12" max="12" width="15.5703125" style="1" customWidth="1"/>
    <col min="13" max="13" width="19.140625" style="1" customWidth="1"/>
    <col min="14" max="16384" width="9.140625" style="1"/>
  </cols>
  <sheetData>
    <row r="1" spans="2:13" ht="18" customHeight="1" thickBot="1" x14ac:dyDescent="0.3">
      <c r="B1" s="14" t="s">
        <v>105</v>
      </c>
      <c r="C1" s="14"/>
      <c r="D1" s="14"/>
      <c r="E1" s="14"/>
      <c r="F1" s="14"/>
      <c r="I1" s="14" t="s">
        <v>105</v>
      </c>
      <c r="J1" s="14"/>
      <c r="K1" s="14"/>
      <c r="L1" s="14"/>
      <c r="M1" s="14"/>
    </row>
    <row r="3" spans="2:13" ht="18" customHeight="1" thickBot="1" x14ac:dyDescent="0.3">
      <c r="B3" s="13" t="s">
        <v>17</v>
      </c>
      <c r="C3" s="13"/>
      <c r="D3" s="13"/>
      <c r="E3" s="13"/>
      <c r="F3" s="13"/>
      <c r="I3" s="17" t="s">
        <v>123</v>
      </c>
      <c r="J3" s="17"/>
      <c r="K3" s="17"/>
      <c r="L3" s="17"/>
      <c r="M3" s="17"/>
    </row>
    <row r="4" spans="2:13" ht="18" customHeight="1" x14ac:dyDescent="0.25">
      <c r="B4" s="2"/>
      <c r="C4" s="2"/>
      <c r="D4" s="2"/>
      <c r="E4" s="2"/>
      <c r="F4" s="2"/>
      <c r="I4" s="2"/>
      <c r="J4" s="2"/>
      <c r="K4" s="2"/>
      <c r="L4" s="2"/>
      <c r="M4" s="2"/>
    </row>
    <row r="5" spans="2:13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I5" s="5" t="s">
        <v>1</v>
      </c>
      <c r="J5" s="5" t="s">
        <v>120</v>
      </c>
      <c r="K5" s="5" t="s">
        <v>107</v>
      </c>
      <c r="L5" s="5" t="s">
        <v>106</v>
      </c>
      <c r="M5" s="5" t="s">
        <v>108</v>
      </c>
    </row>
    <row r="6" spans="2:13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6">
        <f>CEILING(E6,2)</f>
        <v>18</v>
      </c>
      <c r="I6" s="6" t="s">
        <v>2</v>
      </c>
      <c r="J6" s="6">
        <v>65</v>
      </c>
      <c r="K6" s="6">
        <v>5.8</v>
      </c>
      <c r="L6" s="6">
        <v>17.145637600000001</v>
      </c>
      <c r="M6" s="12"/>
    </row>
    <row r="7" spans="2:13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6">
        <f t="shared" ref="F7:F13" si="0">CEILING(E7,2)</f>
        <v>-2</v>
      </c>
      <c r="I7" s="6" t="s">
        <v>3</v>
      </c>
      <c r="J7" s="6">
        <v>30</v>
      </c>
      <c r="K7" s="6">
        <v>12.3</v>
      </c>
      <c r="L7" s="6">
        <v>-3.0987650000000002</v>
      </c>
      <c r="M7" s="12"/>
    </row>
    <row r="8" spans="2:13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6">
        <f t="shared" si="0"/>
        <v>10</v>
      </c>
      <c r="I8" s="6" t="s">
        <v>4</v>
      </c>
      <c r="J8" s="6">
        <v>40</v>
      </c>
      <c r="K8" s="6">
        <v>8.1999999999999993</v>
      </c>
      <c r="L8" s="6">
        <v>9.8758400000000002</v>
      </c>
      <c r="M8" s="12"/>
    </row>
    <row r="9" spans="2:13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6">
        <f t="shared" si="0"/>
        <v>6</v>
      </c>
      <c r="I9" s="6" t="s">
        <v>5</v>
      </c>
      <c r="J9" s="6">
        <v>75</v>
      </c>
      <c r="K9" s="6">
        <v>6.5</v>
      </c>
      <c r="L9" s="6">
        <v>4.5673849999999998</v>
      </c>
      <c r="M9" s="12"/>
    </row>
    <row r="10" spans="2:13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6">
        <f t="shared" si="0"/>
        <v>14</v>
      </c>
      <c r="I10" s="6" t="s">
        <v>6</v>
      </c>
      <c r="J10" s="6">
        <v>55</v>
      </c>
      <c r="K10" s="6">
        <v>10.1</v>
      </c>
      <c r="L10" s="6">
        <v>12.5654</v>
      </c>
      <c r="M10" s="12"/>
    </row>
    <row r="11" spans="2:13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6">
        <f t="shared" si="0"/>
        <v>22</v>
      </c>
      <c r="I11" s="6" t="s">
        <v>7</v>
      </c>
      <c r="J11" s="6">
        <v>70</v>
      </c>
      <c r="K11" s="6">
        <v>7.3</v>
      </c>
      <c r="L11" s="6">
        <v>21.543467849999999</v>
      </c>
      <c r="M11" s="12"/>
    </row>
    <row r="12" spans="2:13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6">
        <f t="shared" si="0"/>
        <v>2</v>
      </c>
      <c r="I12" s="6" t="s">
        <v>8</v>
      </c>
      <c r="J12" s="6">
        <v>45</v>
      </c>
      <c r="K12" s="6">
        <v>9</v>
      </c>
      <c r="L12" s="6">
        <v>0.51232109999999997</v>
      </c>
      <c r="M12" s="12"/>
    </row>
    <row r="13" spans="2:13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6">
        <f t="shared" si="0"/>
        <v>18</v>
      </c>
      <c r="I13" s="6" t="s">
        <v>9</v>
      </c>
      <c r="J13" s="6">
        <v>80</v>
      </c>
      <c r="K13" s="6">
        <v>8.5</v>
      </c>
      <c r="L13" s="6">
        <v>17.776545429999999</v>
      </c>
      <c r="M13" s="12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BD338ACD-1A02-413F-9635-3B92A3AFFF9B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3720F-3C33-41B6-B8B5-5842A4BD5A12}">
  <dimension ref="B1:N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3.140625" style="1" customWidth="1"/>
    <col min="4" max="4" width="15.7109375" style="1" customWidth="1"/>
    <col min="5" max="5" width="14.7109375" style="1" customWidth="1"/>
    <col min="6" max="6" width="17.5703125" style="1" customWidth="1"/>
    <col min="7" max="12" width="9.140625" style="1"/>
    <col min="13" max="13" width="15.85546875" style="1" customWidth="1"/>
    <col min="14" max="14" width="15.14062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3" t="s">
        <v>18</v>
      </c>
      <c r="C3" s="13"/>
      <c r="D3" s="13"/>
      <c r="E3" s="13"/>
      <c r="F3" s="13"/>
      <c r="J3" s="17" t="s">
        <v>123</v>
      </c>
      <c r="K3" s="17"/>
      <c r="L3" s="17"/>
      <c r="M3" s="17"/>
      <c r="N3" s="17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J5" s="5" t="s">
        <v>1</v>
      </c>
      <c r="K5" s="5" t="s">
        <v>120</v>
      </c>
      <c r="L5" s="5" t="s">
        <v>107</v>
      </c>
      <c r="M5" s="5" t="s">
        <v>106</v>
      </c>
      <c r="N5" s="5" t="s">
        <v>108</v>
      </c>
    </row>
    <row r="6" spans="2:14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6">
        <f>INT(E6)</f>
        <v>17</v>
      </c>
      <c r="J6" s="6" t="s">
        <v>2</v>
      </c>
      <c r="K6" s="6">
        <v>65</v>
      </c>
      <c r="L6" s="6">
        <v>5.8</v>
      </c>
      <c r="M6" s="6">
        <v>17.145637600000001</v>
      </c>
      <c r="N6" s="12"/>
    </row>
    <row r="7" spans="2:14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6">
        <f t="shared" ref="F7:F13" si="0">INT(E7)</f>
        <v>-4</v>
      </c>
      <c r="J7" s="6" t="s">
        <v>3</v>
      </c>
      <c r="K7" s="6">
        <v>30</v>
      </c>
      <c r="L7" s="6">
        <v>12.3</v>
      </c>
      <c r="M7" s="6">
        <v>-3.0987650000000002</v>
      </c>
      <c r="N7" s="12"/>
    </row>
    <row r="8" spans="2:14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6">
        <f t="shared" si="0"/>
        <v>9</v>
      </c>
      <c r="J8" s="6" t="s">
        <v>4</v>
      </c>
      <c r="K8" s="6">
        <v>40</v>
      </c>
      <c r="L8" s="6">
        <v>8.1999999999999993</v>
      </c>
      <c r="M8" s="6">
        <v>9.8758400000000002</v>
      </c>
      <c r="N8" s="12"/>
    </row>
    <row r="9" spans="2:14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6">
        <f t="shared" si="0"/>
        <v>4</v>
      </c>
      <c r="J9" s="6" t="s">
        <v>5</v>
      </c>
      <c r="K9" s="6">
        <v>75</v>
      </c>
      <c r="L9" s="6">
        <v>6.5</v>
      </c>
      <c r="M9" s="6">
        <v>4.5673849999999998</v>
      </c>
      <c r="N9" s="12"/>
    </row>
    <row r="10" spans="2:14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6">
        <f t="shared" si="0"/>
        <v>12</v>
      </c>
      <c r="J10" s="6" t="s">
        <v>6</v>
      </c>
      <c r="K10" s="6">
        <v>55</v>
      </c>
      <c r="L10" s="6">
        <v>10.1</v>
      </c>
      <c r="M10" s="6">
        <v>12.5654</v>
      </c>
      <c r="N10" s="12"/>
    </row>
    <row r="11" spans="2:14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6">
        <f t="shared" si="0"/>
        <v>21</v>
      </c>
      <c r="J11" s="6" t="s">
        <v>7</v>
      </c>
      <c r="K11" s="6">
        <v>70</v>
      </c>
      <c r="L11" s="6">
        <v>7.3</v>
      </c>
      <c r="M11" s="6">
        <v>21.543467849999999</v>
      </c>
      <c r="N11" s="12"/>
    </row>
    <row r="12" spans="2:14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6">
        <f t="shared" si="0"/>
        <v>0</v>
      </c>
      <c r="J12" s="6" t="s">
        <v>8</v>
      </c>
      <c r="K12" s="6">
        <v>45</v>
      </c>
      <c r="L12" s="6">
        <v>9</v>
      </c>
      <c r="M12" s="6">
        <v>0.51232109999999997</v>
      </c>
      <c r="N12" s="12"/>
    </row>
    <row r="13" spans="2:14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6">
        <f t="shared" si="0"/>
        <v>17</v>
      </c>
      <c r="J13" s="6" t="s">
        <v>9</v>
      </c>
      <c r="K13" s="6">
        <v>80</v>
      </c>
      <c r="L13" s="6">
        <v>8.5</v>
      </c>
      <c r="M13" s="6">
        <v>17.776545429999999</v>
      </c>
      <c r="N13" s="12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C4A39601-BF73-4F3A-B8D2-1C78722FD7C2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BB08F-5CEB-4341-BF0F-17193257DCC6}">
  <dimension ref="B1:N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3.140625" style="1" customWidth="1"/>
    <col min="4" max="4" width="15.7109375" style="1" customWidth="1"/>
    <col min="5" max="5" width="14.7109375" style="1" customWidth="1"/>
    <col min="6" max="6" width="18.28515625" style="1" customWidth="1"/>
    <col min="7" max="12" width="9.140625" style="1"/>
    <col min="13" max="13" width="15.42578125" style="1" customWidth="1"/>
    <col min="14" max="14" width="20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3" t="s">
        <v>19</v>
      </c>
      <c r="C3" s="13"/>
      <c r="D3" s="13"/>
      <c r="E3" s="13"/>
      <c r="F3" s="13"/>
      <c r="J3" s="17" t="s">
        <v>123</v>
      </c>
      <c r="K3" s="17"/>
      <c r="L3" s="17"/>
      <c r="M3" s="17"/>
      <c r="N3" s="17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J5" s="5" t="s">
        <v>1</v>
      </c>
      <c r="K5" s="5" t="s">
        <v>120</v>
      </c>
      <c r="L5" s="5" t="s">
        <v>107</v>
      </c>
      <c r="M5" s="5" t="s">
        <v>106</v>
      </c>
      <c r="N5" s="5" t="s">
        <v>108</v>
      </c>
    </row>
    <row r="6" spans="2:14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6">
        <f>TRUNC(E6,1)</f>
        <v>17.100000000000001</v>
      </c>
      <c r="J6" s="6" t="s">
        <v>2</v>
      </c>
      <c r="K6" s="6">
        <v>65</v>
      </c>
      <c r="L6" s="6">
        <v>5.8</v>
      </c>
      <c r="M6" s="6">
        <v>17.145637600000001</v>
      </c>
      <c r="N6" s="12"/>
    </row>
    <row r="7" spans="2:14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6">
        <f t="shared" ref="F7:F13" si="0">TRUNC(E7,1)</f>
        <v>-3</v>
      </c>
      <c r="J7" s="6" t="s">
        <v>3</v>
      </c>
      <c r="K7" s="6">
        <v>30</v>
      </c>
      <c r="L7" s="6">
        <v>12.3</v>
      </c>
      <c r="M7" s="6">
        <v>-3.0987650000000002</v>
      </c>
      <c r="N7" s="12"/>
    </row>
    <row r="8" spans="2:14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6">
        <f t="shared" si="0"/>
        <v>9.8000000000000007</v>
      </c>
      <c r="J8" s="6" t="s">
        <v>4</v>
      </c>
      <c r="K8" s="6">
        <v>40</v>
      </c>
      <c r="L8" s="6">
        <v>8.1999999999999993</v>
      </c>
      <c r="M8" s="6">
        <v>9.8758400000000002</v>
      </c>
      <c r="N8" s="12"/>
    </row>
    <row r="9" spans="2:14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6">
        <f t="shared" si="0"/>
        <v>4.5</v>
      </c>
      <c r="J9" s="6" t="s">
        <v>5</v>
      </c>
      <c r="K9" s="6">
        <v>75</v>
      </c>
      <c r="L9" s="6">
        <v>6.5</v>
      </c>
      <c r="M9" s="6">
        <v>4.5673849999999998</v>
      </c>
      <c r="N9" s="12"/>
    </row>
    <row r="10" spans="2:14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6">
        <f t="shared" si="0"/>
        <v>12.5</v>
      </c>
      <c r="J10" s="6" t="s">
        <v>6</v>
      </c>
      <c r="K10" s="6">
        <v>55</v>
      </c>
      <c r="L10" s="6">
        <v>10.1</v>
      </c>
      <c r="M10" s="6">
        <v>12.5654</v>
      </c>
      <c r="N10" s="12"/>
    </row>
    <row r="11" spans="2:14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6">
        <f t="shared" si="0"/>
        <v>21.5</v>
      </c>
      <c r="J11" s="6" t="s">
        <v>7</v>
      </c>
      <c r="K11" s="6">
        <v>70</v>
      </c>
      <c r="L11" s="6">
        <v>7.3</v>
      </c>
      <c r="M11" s="6">
        <v>21.543467849999999</v>
      </c>
      <c r="N11" s="12"/>
    </row>
    <row r="12" spans="2:14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6">
        <f t="shared" si="0"/>
        <v>0.5</v>
      </c>
      <c r="J12" s="6" t="s">
        <v>8</v>
      </c>
      <c r="K12" s="6">
        <v>45</v>
      </c>
      <c r="L12" s="6">
        <v>9</v>
      </c>
      <c r="M12" s="6">
        <v>0.51232109999999997</v>
      </c>
      <c r="N12" s="12"/>
    </row>
    <row r="13" spans="2:14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6">
        <f t="shared" si="0"/>
        <v>17.7</v>
      </c>
      <c r="J13" s="6" t="s">
        <v>9</v>
      </c>
      <c r="K13" s="6">
        <v>80</v>
      </c>
      <c r="L13" s="6">
        <v>8.5</v>
      </c>
      <c r="M13" s="6">
        <v>17.776545429999999</v>
      </c>
      <c r="N13" s="12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D7A06130-3E7A-48C3-BF44-4BCAFDE40DFF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98C97-F12C-4314-887F-2B1184F64C1A}">
  <dimension ref="B1:N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3.140625" style="1" customWidth="1"/>
    <col min="4" max="4" width="15.7109375" style="1" customWidth="1"/>
    <col min="5" max="5" width="14.7109375" style="1" customWidth="1"/>
    <col min="6" max="6" width="17.42578125" style="1" customWidth="1"/>
    <col min="7" max="12" width="9.140625" style="1"/>
    <col min="13" max="13" width="15.7109375" style="1" customWidth="1"/>
    <col min="14" max="14" width="15.2851562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3" t="s">
        <v>20</v>
      </c>
      <c r="C3" s="13"/>
      <c r="D3" s="13"/>
      <c r="E3" s="13"/>
      <c r="F3" s="13"/>
      <c r="J3" s="17" t="s">
        <v>123</v>
      </c>
      <c r="K3" s="17"/>
      <c r="L3" s="17"/>
      <c r="M3" s="17"/>
      <c r="N3" s="17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J5" s="5" t="s">
        <v>1</v>
      </c>
      <c r="K5" s="5" t="s">
        <v>120</v>
      </c>
      <c r="L5" s="5" t="s">
        <v>107</v>
      </c>
      <c r="M5" s="5" t="s">
        <v>106</v>
      </c>
      <c r="N5" s="5" t="s">
        <v>108</v>
      </c>
    </row>
    <row r="6" spans="2:14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6">
        <f>EVEN(E6)</f>
        <v>18</v>
      </c>
      <c r="J6" s="6" t="s">
        <v>2</v>
      </c>
      <c r="K6" s="6">
        <v>65</v>
      </c>
      <c r="L6" s="6">
        <v>5.8</v>
      </c>
      <c r="M6" s="6">
        <v>17.145637600000001</v>
      </c>
      <c r="N6" s="12"/>
    </row>
    <row r="7" spans="2:14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6">
        <f t="shared" ref="F7:F13" si="0">EVEN(E7)</f>
        <v>-4</v>
      </c>
      <c r="J7" s="6" t="s">
        <v>3</v>
      </c>
      <c r="K7" s="6">
        <v>30</v>
      </c>
      <c r="L7" s="6">
        <v>12.3</v>
      </c>
      <c r="M7" s="6">
        <v>-3.0987650000000002</v>
      </c>
      <c r="N7" s="12"/>
    </row>
    <row r="8" spans="2:14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6">
        <f t="shared" si="0"/>
        <v>10</v>
      </c>
      <c r="J8" s="6" t="s">
        <v>4</v>
      </c>
      <c r="K8" s="6">
        <v>40</v>
      </c>
      <c r="L8" s="6">
        <v>8.1999999999999993</v>
      </c>
      <c r="M8" s="6">
        <v>9.8758400000000002</v>
      </c>
      <c r="N8" s="12"/>
    </row>
    <row r="9" spans="2:14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6">
        <f t="shared" si="0"/>
        <v>6</v>
      </c>
      <c r="J9" s="6" t="s">
        <v>5</v>
      </c>
      <c r="K9" s="6">
        <v>75</v>
      </c>
      <c r="L9" s="6">
        <v>6.5</v>
      </c>
      <c r="M9" s="6">
        <v>4.5673849999999998</v>
      </c>
      <c r="N9" s="12"/>
    </row>
    <row r="10" spans="2:14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6">
        <f t="shared" si="0"/>
        <v>14</v>
      </c>
      <c r="J10" s="6" t="s">
        <v>6</v>
      </c>
      <c r="K10" s="6">
        <v>55</v>
      </c>
      <c r="L10" s="6">
        <v>10.1</v>
      </c>
      <c r="M10" s="6">
        <v>12.5654</v>
      </c>
      <c r="N10" s="12"/>
    </row>
    <row r="11" spans="2:14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6">
        <f t="shared" si="0"/>
        <v>22</v>
      </c>
      <c r="J11" s="6" t="s">
        <v>7</v>
      </c>
      <c r="K11" s="6">
        <v>70</v>
      </c>
      <c r="L11" s="6">
        <v>7.3</v>
      </c>
      <c r="M11" s="6">
        <v>21.543467849999999</v>
      </c>
      <c r="N11" s="12"/>
    </row>
    <row r="12" spans="2:14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6">
        <f t="shared" si="0"/>
        <v>2</v>
      </c>
      <c r="J12" s="6" t="s">
        <v>8</v>
      </c>
      <c r="K12" s="6">
        <v>45</v>
      </c>
      <c r="L12" s="6">
        <v>9</v>
      </c>
      <c r="M12" s="6">
        <v>0.51232109999999997</v>
      </c>
      <c r="N12" s="12"/>
    </row>
    <row r="13" spans="2:14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6">
        <f t="shared" si="0"/>
        <v>18</v>
      </c>
      <c r="J13" s="6" t="s">
        <v>9</v>
      </c>
      <c r="K13" s="6">
        <v>80</v>
      </c>
      <c r="L13" s="6">
        <v>8.5</v>
      </c>
      <c r="M13" s="6">
        <v>17.776545429999999</v>
      </c>
      <c r="N13" s="12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DAD68444-A2E3-466A-A86B-5052C5F2B9AB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EA670-3539-4785-968A-462C59CC9873}">
  <dimension ref="B1:N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3.140625" style="1" customWidth="1"/>
    <col min="4" max="4" width="15.7109375" style="1" customWidth="1"/>
    <col min="5" max="5" width="14.7109375" style="1" customWidth="1"/>
    <col min="6" max="6" width="17.7109375" style="1" customWidth="1"/>
    <col min="7" max="12" width="9.140625" style="1"/>
    <col min="13" max="14" width="16.2851562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3" t="s">
        <v>21</v>
      </c>
      <c r="C3" s="13"/>
      <c r="D3" s="13"/>
      <c r="E3" s="13"/>
      <c r="F3" s="13"/>
      <c r="J3" s="17" t="s">
        <v>123</v>
      </c>
      <c r="K3" s="17"/>
      <c r="L3" s="17"/>
      <c r="M3" s="17"/>
      <c r="N3" s="17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J5" s="5" t="s">
        <v>1</v>
      </c>
      <c r="K5" s="5" t="s">
        <v>120</v>
      </c>
      <c r="L5" s="5" t="s">
        <v>107</v>
      </c>
      <c r="M5" s="5" t="s">
        <v>106</v>
      </c>
      <c r="N5" s="5" t="s">
        <v>108</v>
      </c>
    </row>
    <row r="6" spans="2:14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6">
        <f>ODD(E6)</f>
        <v>19</v>
      </c>
      <c r="J6" s="6" t="s">
        <v>2</v>
      </c>
      <c r="K6" s="6">
        <v>65</v>
      </c>
      <c r="L6" s="6">
        <v>5.8</v>
      </c>
      <c r="M6" s="6">
        <v>17.145637600000001</v>
      </c>
      <c r="N6" s="12"/>
    </row>
    <row r="7" spans="2:14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6">
        <f t="shared" ref="F7:F13" si="0">ODD(E7)</f>
        <v>-5</v>
      </c>
      <c r="J7" s="6" t="s">
        <v>3</v>
      </c>
      <c r="K7" s="6">
        <v>30</v>
      </c>
      <c r="L7" s="6">
        <v>12.3</v>
      </c>
      <c r="M7" s="6">
        <v>-3.0987650000000002</v>
      </c>
      <c r="N7" s="12"/>
    </row>
    <row r="8" spans="2:14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6">
        <f t="shared" si="0"/>
        <v>11</v>
      </c>
      <c r="J8" s="6" t="s">
        <v>4</v>
      </c>
      <c r="K8" s="6">
        <v>40</v>
      </c>
      <c r="L8" s="6">
        <v>8.1999999999999993</v>
      </c>
      <c r="M8" s="6">
        <v>9.8758400000000002</v>
      </c>
      <c r="N8" s="12"/>
    </row>
    <row r="9" spans="2:14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6">
        <f t="shared" si="0"/>
        <v>5</v>
      </c>
      <c r="J9" s="6" t="s">
        <v>5</v>
      </c>
      <c r="K9" s="6">
        <v>75</v>
      </c>
      <c r="L9" s="6">
        <v>6.5</v>
      </c>
      <c r="M9" s="6">
        <v>4.5673849999999998</v>
      </c>
      <c r="N9" s="12"/>
    </row>
    <row r="10" spans="2:14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6">
        <f t="shared" si="0"/>
        <v>13</v>
      </c>
      <c r="J10" s="6" t="s">
        <v>6</v>
      </c>
      <c r="K10" s="6">
        <v>55</v>
      </c>
      <c r="L10" s="6">
        <v>10.1</v>
      </c>
      <c r="M10" s="6">
        <v>12.5654</v>
      </c>
      <c r="N10" s="12"/>
    </row>
    <row r="11" spans="2:14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6">
        <f t="shared" si="0"/>
        <v>23</v>
      </c>
      <c r="J11" s="6" t="s">
        <v>7</v>
      </c>
      <c r="K11" s="6">
        <v>70</v>
      </c>
      <c r="L11" s="6">
        <v>7.3</v>
      </c>
      <c r="M11" s="6">
        <v>21.543467849999999</v>
      </c>
      <c r="N11" s="12"/>
    </row>
    <row r="12" spans="2:14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6">
        <f t="shared" si="0"/>
        <v>1</v>
      </c>
      <c r="J12" s="6" t="s">
        <v>8</v>
      </c>
      <c r="K12" s="6">
        <v>45</v>
      </c>
      <c r="L12" s="6">
        <v>9</v>
      </c>
      <c r="M12" s="6">
        <v>0.51232109999999997</v>
      </c>
      <c r="N12" s="12"/>
    </row>
    <row r="13" spans="2:14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6">
        <f t="shared" si="0"/>
        <v>19</v>
      </c>
      <c r="J13" s="6" t="s">
        <v>9</v>
      </c>
      <c r="K13" s="6">
        <v>80</v>
      </c>
      <c r="L13" s="6">
        <v>8.5</v>
      </c>
      <c r="M13" s="6">
        <v>17.776545429999999</v>
      </c>
      <c r="N13" s="12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07867CA5-8D16-4B33-A830-8ED9B0DCF5A2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5F130-8E65-4B9F-813B-E963F218E9CD}">
  <dimension ref="B1:G27"/>
  <sheetViews>
    <sheetView showGridLines="0" workbookViewId="0"/>
  </sheetViews>
  <sheetFormatPr defaultRowHeight="18" customHeight="1" x14ac:dyDescent="0.25"/>
  <cols>
    <col min="1" max="1" width="3.7109375" style="1" customWidth="1"/>
    <col min="2" max="2" width="11.42578125" style="1" customWidth="1"/>
    <col min="3" max="3" width="20.28515625" style="1" customWidth="1"/>
    <col min="4" max="4" width="23.7109375" style="1" customWidth="1"/>
    <col min="5" max="5" width="16.7109375" style="1" customWidth="1"/>
    <col min="6" max="6" width="17.7109375" style="1" customWidth="1"/>
    <col min="7" max="7" width="19.42578125" style="1" customWidth="1"/>
    <col min="8" max="8" width="3.7109375" style="1" customWidth="1"/>
    <col min="9" max="16384" width="9.140625" style="1"/>
  </cols>
  <sheetData>
    <row r="1" spans="2:7" ht="18" customHeight="1" thickBot="1" x14ac:dyDescent="0.3">
      <c r="B1" s="14" t="s">
        <v>105</v>
      </c>
      <c r="C1" s="14"/>
      <c r="D1" s="14"/>
      <c r="E1" s="14"/>
      <c r="F1" s="14"/>
      <c r="G1" s="14"/>
    </row>
    <row r="3" spans="2:7" ht="18" customHeight="1" thickBot="1" x14ac:dyDescent="0.3">
      <c r="B3" s="13" t="s">
        <v>122</v>
      </c>
      <c r="C3" s="13"/>
      <c r="D3" s="13"/>
      <c r="E3" s="13"/>
      <c r="F3" s="13"/>
      <c r="G3" s="13"/>
    </row>
    <row r="5" spans="2:7" ht="31.5" x14ac:dyDescent="0.25">
      <c r="B5" s="5" t="s">
        <v>39</v>
      </c>
      <c r="C5" s="5" t="s">
        <v>114</v>
      </c>
      <c r="D5" s="5" t="s">
        <v>38</v>
      </c>
      <c r="E5" s="5" t="s">
        <v>40</v>
      </c>
      <c r="F5" s="5" t="s">
        <v>41</v>
      </c>
      <c r="G5" s="5" t="s">
        <v>115</v>
      </c>
    </row>
    <row r="6" spans="2:7" ht="15" x14ac:dyDescent="0.25">
      <c r="B6" s="6"/>
      <c r="C6" s="21" t="str">
        <f ca="1">_xlfn.FORMULATEXT(C7)</f>
        <v>=ROUNDUP(B7,0.5)</v>
      </c>
      <c r="D6" s="21" t="str">
        <f t="shared" ref="D6:G6" ca="1" si="0">_xlfn.FORMULATEXT(D7)</f>
        <v>=ROUNDDOWN(B7,0.5)</v>
      </c>
      <c r="E6" s="21" t="str">
        <f t="shared" ca="1" si="0"/>
        <v>=FLOOR(B7,0.5)</v>
      </c>
      <c r="F6" s="21" t="str">
        <f t="shared" ca="1" si="0"/>
        <v>=CEILING(B7,0.5)</v>
      </c>
      <c r="G6" s="21" t="str">
        <f t="shared" ca="1" si="0"/>
        <v>=MROUND(B7,0.5)</v>
      </c>
    </row>
    <row r="7" spans="2:7" ht="18" customHeight="1" x14ac:dyDescent="0.25">
      <c r="B7" s="3">
        <v>75785.977450000006</v>
      </c>
      <c r="C7" s="3">
        <f t="shared" ref="C7" si="1">ROUNDUP(B7,0.5)</f>
        <v>75786</v>
      </c>
      <c r="D7" s="3">
        <f t="shared" ref="D7" si="2">ROUNDDOWN(B7,0.5)</f>
        <v>75785</v>
      </c>
      <c r="E7" s="3">
        <f t="shared" ref="E7" si="3">FLOOR(B7,0.5)</f>
        <v>75785.5</v>
      </c>
      <c r="F7" s="4">
        <f t="shared" ref="F7" si="4">CEILING(B7,0.5)</f>
        <v>75786</v>
      </c>
      <c r="G7" s="7">
        <f t="shared" ref="G7" si="5">MROUND(B7,0.5)</f>
        <v>75786</v>
      </c>
    </row>
    <row r="9" spans="2:7" ht="31.5" x14ac:dyDescent="0.25">
      <c r="B9" s="5" t="s">
        <v>39</v>
      </c>
      <c r="C9" s="5" t="s">
        <v>116</v>
      </c>
      <c r="D9" s="5" t="s">
        <v>38</v>
      </c>
      <c r="E9" s="5" t="s">
        <v>40</v>
      </c>
      <c r="F9" s="5" t="s">
        <v>41</v>
      </c>
      <c r="G9" s="5" t="s">
        <v>115</v>
      </c>
    </row>
    <row r="10" spans="2:7" ht="15" x14ac:dyDescent="0.25">
      <c r="B10" s="6"/>
      <c r="C10" s="21" t="str">
        <f ca="1">_xlfn.FORMULATEXT(C11)</f>
        <v>=ROUNDUP(B11,5)</v>
      </c>
      <c r="D10" s="21" t="str">
        <f t="shared" ref="D10:G10" ca="1" si="6">_xlfn.FORMULATEXT(D11)</f>
        <v>=ROUNDDOWN(B11,5)</v>
      </c>
      <c r="E10" s="21" t="str">
        <f t="shared" ca="1" si="6"/>
        <v>=FLOOR(B11,5)</v>
      </c>
      <c r="F10" s="21" t="str">
        <f t="shared" ca="1" si="6"/>
        <v>=CEILING(B11,5)</v>
      </c>
      <c r="G10" s="21" t="str">
        <f t="shared" ca="1" si="6"/>
        <v>=MROUND(B11,5)</v>
      </c>
    </row>
    <row r="11" spans="2:7" ht="18" customHeight="1" x14ac:dyDescent="0.25">
      <c r="B11" s="3">
        <v>75785.977450000006</v>
      </c>
      <c r="C11" s="3">
        <f t="shared" ref="C11" si="7">ROUNDUP(B11,5)</f>
        <v>75785.977450000006</v>
      </c>
      <c r="D11" s="3">
        <f t="shared" ref="D11" si="8">ROUNDDOWN(B11,5)</f>
        <v>75785.977450000006</v>
      </c>
      <c r="E11" s="3">
        <f t="shared" ref="E11" si="9">FLOOR(B11,5)</f>
        <v>75785</v>
      </c>
      <c r="F11" s="4">
        <f t="shared" ref="F11" si="10">CEILING(B11,5)</f>
        <v>75790</v>
      </c>
      <c r="G11" s="7">
        <f t="shared" ref="G11" si="11">MROUND(B11,5)</f>
        <v>75785</v>
      </c>
    </row>
    <row r="13" spans="2:7" ht="31.5" x14ac:dyDescent="0.25">
      <c r="B13" s="5" t="s">
        <v>39</v>
      </c>
      <c r="C13" s="5" t="s">
        <v>117</v>
      </c>
      <c r="D13" s="5" t="s">
        <v>38</v>
      </c>
      <c r="E13" s="5" t="s">
        <v>40</v>
      </c>
      <c r="F13" s="5" t="s">
        <v>41</v>
      </c>
      <c r="G13" s="5" t="s">
        <v>115</v>
      </c>
    </row>
    <row r="14" spans="2:7" ht="15" x14ac:dyDescent="0.25">
      <c r="B14" s="6"/>
      <c r="C14" s="21" t="str">
        <f ca="1">_xlfn.FORMULATEXT(C15)</f>
        <v>=ROUNDUP(B15,10)</v>
      </c>
      <c r="D14" s="21" t="str">
        <f ca="1">_xlfn.FORMULATEXT(D15)</f>
        <v>=ROUNDDOWN(B15,10)</v>
      </c>
      <c r="E14" s="21" t="str">
        <f t="shared" ref="E14:G14" ca="1" si="12">_xlfn.FORMULATEXT(E15)</f>
        <v>=FLOOR(B15,10)</v>
      </c>
      <c r="F14" s="21" t="str">
        <f t="shared" ca="1" si="12"/>
        <v>=CEILING(B15,10)</v>
      </c>
      <c r="G14" s="21" t="str">
        <f t="shared" ca="1" si="12"/>
        <v>=MROUND(B15,10)</v>
      </c>
    </row>
    <row r="15" spans="2:7" ht="18" customHeight="1" x14ac:dyDescent="0.25">
      <c r="B15" s="3">
        <v>75785.977450000006</v>
      </c>
      <c r="C15" s="3">
        <f t="shared" ref="C15" si="13">ROUNDUP(B15,10)</f>
        <v>75785.977450000006</v>
      </c>
      <c r="D15" s="3">
        <f t="shared" ref="D15" si="14">ROUNDDOWN(B15,10)</f>
        <v>75785.977450000006</v>
      </c>
      <c r="E15" s="3">
        <f t="shared" ref="E15" si="15">FLOOR(B15,10)</f>
        <v>75780</v>
      </c>
      <c r="F15" s="4">
        <f t="shared" ref="F15" si="16">CEILING(B15,10)</f>
        <v>75790</v>
      </c>
      <c r="G15" s="7">
        <f t="shared" ref="G15" si="17">MROUND(B15,10)</f>
        <v>75790</v>
      </c>
    </row>
    <row r="17" spans="2:7" ht="31.5" x14ac:dyDescent="0.25">
      <c r="B17" s="5" t="s">
        <v>39</v>
      </c>
      <c r="C17" s="5" t="s">
        <v>118</v>
      </c>
      <c r="D17" s="5" t="s">
        <v>38</v>
      </c>
      <c r="E17" s="5" t="s">
        <v>40</v>
      </c>
      <c r="F17" s="5" t="s">
        <v>41</v>
      </c>
      <c r="G17" s="5" t="s">
        <v>115</v>
      </c>
    </row>
    <row r="18" spans="2:7" ht="15" x14ac:dyDescent="0.25">
      <c r="B18" s="6"/>
      <c r="C18" s="21" t="str">
        <f ca="1">_xlfn.FORMULATEXT(C19)</f>
        <v>=ROUNDUP(B19,100)</v>
      </c>
      <c r="D18" s="21" t="str">
        <f t="shared" ref="D18:G18" ca="1" si="18">_xlfn.FORMULATEXT(D19)</f>
        <v>=ROUNDDOWN(B19,100)</v>
      </c>
      <c r="E18" s="21" t="str">
        <f t="shared" ca="1" si="18"/>
        <v>=FLOOR(B19,100)</v>
      </c>
      <c r="F18" s="21" t="str">
        <f t="shared" ca="1" si="18"/>
        <v>=CEILING(B19,100)</v>
      </c>
      <c r="G18" s="21" t="str">
        <f t="shared" ca="1" si="18"/>
        <v>=MROUND(B19,100)</v>
      </c>
    </row>
    <row r="19" spans="2:7" ht="18" customHeight="1" x14ac:dyDescent="0.25">
      <c r="B19" s="3">
        <v>75785.977450000006</v>
      </c>
      <c r="C19" s="3">
        <f t="shared" ref="C19" si="19">ROUNDUP(B19,100)</f>
        <v>75785.977450000006</v>
      </c>
      <c r="D19" s="3">
        <f t="shared" ref="D19" si="20">ROUNDDOWN(B19,100)</f>
        <v>75785.977450000006</v>
      </c>
      <c r="E19" s="3">
        <f t="shared" ref="E19" si="21">FLOOR(B19,100)</f>
        <v>75700</v>
      </c>
      <c r="F19" s="4">
        <f t="shared" ref="F19" si="22">CEILING(B19,100)</f>
        <v>75800</v>
      </c>
      <c r="G19" s="7">
        <f t="shared" ref="G19" si="23">MROUND(B19,100)</f>
        <v>75800</v>
      </c>
    </row>
    <row r="21" spans="2:7" ht="31.5" x14ac:dyDescent="0.25">
      <c r="B21" s="5" t="s">
        <v>39</v>
      </c>
      <c r="C21" s="5" t="s">
        <v>119</v>
      </c>
      <c r="D21" s="5" t="s">
        <v>38</v>
      </c>
      <c r="E21" s="5" t="s">
        <v>40</v>
      </c>
      <c r="F21" s="5" t="s">
        <v>41</v>
      </c>
      <c r="G21" s="5" t="s">
        <v>115</v>
      </c>
    </row>
    <row r="22" spans="2:7" ht="15" x14ac:dyDescent="0.25">
      <c r="B22" s="6"/>
      <c r="C22" s="21" t="str">
        <f ca="1">_xlfn.FORMULATEXT(C23)</f>
        <v>=ROUNDUP(B23,1000)</v>
      </c>
      <c r="D22" s="21" t="str">
        <f t="shared" ref="D22:G22" ca="1" si="24">_xlfn.FORMULATEXT(D23)</f>
        <v>=ROUNDDOWN(B23,1000)</v>
      </c>
      <c r="E22" s="21" t="str">
        <f t="shared" ca="1" si="24"/>
        <v>=FLOOR(B23,1000)</v>
      </c>
      <c r="F22" s="21" t="str">
        <f t="shared" ca="1" si="24"/>
        <v>=CEILING(B23,1000)</v>
      </c>
      <c r="G22" s="21" t="str">
        <f t="shared" ca="1" si="24"/>
        <v>=MROUND(B23,1000)</v>
      </c>
    </row>
    <row r="23" spans="2:7" ht="18" customHeight="1" x14ac:dyDescent="0.25">
      <c r="B23" s="3">
        <v>75785.977450000006</v>
      </c>
      <c r="C23" s="3">
        <f t="shared" ref="C23" si="25">ROUNDUP(B23,1000)</f>
        <v>75785.977450000006</v>
      </c>
      <c r="D23" s="3">
        <f t="shared" ref="D23" si="26">ROUNDDOWN(B23,1000)</f>
        <v>75785.977450000006</v>
      </c>
      <c r="E23" s="3">
        <f t="shared" ref="E23" si="27">FLOOR(B23,1000)</f>
        <v>75000</v>
      </c>
      <c r="F23" s="4">
        <f t="shared" ref="F23" si="28">CEILING(B23,1000)</f>
        <v>76000</v>
      </c>
      <c r="G23" s="7">
        <f t="shared" ref="G23" si="29">MROUND(B23,1000)</f>
        <v>76000</v>
      </c>
    </row>
    <row r="24" spans="2:7" ht="15" customHeight="1" x14ac:dyDescent="0.25"/>
    <row r="27" spans="2:7" ht="18" customHeight="1" x14ac:dyDescent="0.25">
      <c r="B27" s="31" t="s">
        <v>134</v>
      </c>
    </row>
  </sheetData>
  <hyperlinks>
    <hyperlink ref="B27" location="'Home Page'!A1" display="→ Back to Home Page" xr:uid="{7778F2C7-BE9F-4AA6-98A1-D6AA4168C44E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AD3E1-E9D7-4796-AF5A-F3354A05D1CA}">
  <dimension ref="B1:M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3.5703125" style="1" customWidth="1"/>
    <col min="3" max="3" width="13.140625" style="1" customWidth="1"/>
    <col min="4" max="4" width="15.7109375" style="1" customWidth="1"/>
    <col min="5" max="5" width="15.140625" style="1" customWidth="1"/>
    <col min="6" max="6" width="17.85546875" style="1" customWidth="1"/>
    <col min="7" max="8" width="9.140625" style="1"/>
    <col min="9" max="9" width="14.140625" style="1" customWidth="1"/>
    <col min="10" max="10" width="15.85546875" style="1" customWidth="1"/>
    <col min="11" max="11" width="15.42578125" style="1" customWidth="1"/>
    <col min="12" max="12" width="13.42578125" style="1" customWidth="1"/>
    <col min="13" max="13" width="15.28515625" style="1" customWidth="1"/>
    <col min="14" max="16384" width="9.140625" style="1"/>
  </cols>
  <sheetData>
    <row r="1" spans="2:13" ht="18" customHeight="1" thickBot="1" x14ac:dyDescent="0.3">
      <c r="B1" s="14" t="s">
        <v>105</v>
      </c>
      <c r="C1" s="14"/>
      <c r="D1" s="14"/>
      <c r="E1" s="14"/>
      <c r="F1" s="14"/>
      <c r="I1" s="14" t="s">
        <v>105</v>
      </c>
      <c r="J1" s="14"/>
      <c r="K1" s="14"/>
      <c r="L1" s="14"/>
      <c r="M1" s="14"/>
    </row>
    <row r="3" spans="2:13" ht="18" customHeight="1" thickBot="1" x14ac:dyDescent="0.3">
      <c r="B3" s="13" t="s">
        <v>51</v>
      </c>
      <c r="C3" s="13"/>
      <c r="D3" s="13"/>
      <c r="E3" s="13"/>
      <c r="F3" s="13"/>
      <c r="I3" s="17" t="s">
        <v>123</v>
      </c>
      <c r="J3" s="17"/>
      <c r="K3" s="17"/>
      <c r="L3" s="17"/>
      <c r="M3" s="17"/>
    </row>
    <row r="4" spans="2:13" ht="18" customHeight="1" x14ac:dyDescent="0.25">
      <c r="B4" s="2"/>
      <c r="C4" s="2"/>
      <c r="D4" s="2"/>
      <c r="E4" s="2"/>
      <c r="F4" s="2"/>
      <c r="I4" s="2"/>
      <c r="J4" s="2"/>
      <c r="K4" s="2"/>
      <c r="L4" s="2"/>
      <c r="M4" s="2"/>
    </row>
    <row r="5" spans="2:13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I5" s="5" t="s">
        <v>1</v>
      </c>
      <c r="J5" s="5" t="s">
        <v>120</v>
      </c>
      <c r="K5" s="5" t="s">
        <v>107</v>
      </c>
      <c r="L5" s="5" t="s">
        <v>106</v>
      </c>
      <c r="M5" s="5" t="s">
        <v>108</v>
      </c>
    </row>
    <row r="6" spans="2:13" ht="18" customHeight="1" x14ac:dyDescent="0.25">
      <c r="B6" s="6" t="s">
        <v>52</v>
      </c>
      <c r="C6" s="6">
        <v>65</v>
      </c>
      <c r="D6" s="6">
        <v>5.8</v>
      </c>
      <c r="E6" s="6">
        <v>-1.56</v>
      </c>
      <c r="F6" s="6">
        <f>ROUND(E6,0)</f>
        <v>-2</v>
      </c>
      <c r="I6" s="6" t="s">
        <v>52</v>
      </c>
      <c r="J6" s="6">
        <v>65</v>
      </c>
      <c r="K6" s="6">
        <v>5.8</v>
      </c>
      <c r="L6" s="6">
        <v>-1.56</v>
      </c>
      <c r="M6" s="12"/>
    </row>
    <row r="7" spans="2:13" ht="18" customHeight="1" x14ac:dyDescent="0.25">
      <c r="B7" s="6" t="s">
        <v>53</v>
      </c>
      <c r="C7" s="6">
        <v>30</v>
      </c>
      <c r="D7" s="6">
        <v>12.3</v>
      </c>
      <c r="E7" s="6">
        <v>-3.44</v>
      </c>
      <c r="F7" s="6">
        <f t="shared" ref="F7:F13" si="0">ROUND(E7,0)</f>
        <v>-3</v>
      </c>
      <c r="I7" s="6" t="s">
        <v>53</v>
      </c>
      <c r="J7" s="6">
        <v>30</v>
      </c>
      <c r="K7" s="6">
        <v>12.3</v>
      </c>
      <c r="L7" s="6">
        <v>-3.44</v>
      </c>
      <c r="M7" s="12"/>
    </row>
    <row r="8" spans="2:13" ht="18" customHeight="1" x14ac:dyDescent="0.25">
      <c r="B8" s="6" t="s">
        <v>54</v>
      </c>
      <c r="C8" s="6">
        <v>40</v>
      </c>
      <c r="D8" s="6">
        <v>8.1999999999999993</v>
      </c>
      <c r="E8" s="6">
        <v>-1.02</v>
      </c>
      <c r="F8" s="6">
        <f t="shared" si="0"/>
        <v>-1</v>
      </c>
      <c r="I8" s="6" t="s">
        <v>54</v>
      </c>
      <c r="J8" s="6">
        <v>40</v>
      </c>
      <c r="K8" s="6">
        <v>8.1999999999999993</v>
      </c>
      <c r="L8" s="6">
        <v>-1.02</v>
      </c>
      <c r="M8" s="12"/>
    </row>
    <row r="9" spans="2:13" ht="18" customHeight="1" x14ac:dyDescent="0.25">
      <c r="B9" s="6" t="s">
        <v>8</v>
      </c>
      <c r="C9" s="6">
        <v>75</v>
      </c>
      <c r="D9" s="6">
        <v>6.5</v>
      </c>
      <c r="E9" s="6">
        <v>-0.3</v>
      </c>
      <c r="F9" s="6">
        <f t="shared" si="0"/>
        <v>0</v>
      </c>
      <c r="I9" s="6" t="s">
        <v>8</v>
      </c>
      <c r="J9" s="6">
        <v>75</v>
      </c>
      <c r="K9" s="6">
        <v>6.5</v>
      </c>
      <c r="L9" s="6">
        <v>-0.3</v>
      </c>
      <c r="M9" s="12"/>
    </row>
    <row r="10" spans="2:13" ht="18" customHeight="1" x14ac:dyDescent="0.25">
      <c r="B10" s="6" t="s">
        <v>55</v>
      </c>
      <c r="C10" s="6">
        <v>55</v>
      </c>
      <c r="D10" s="6">
        <v>10.1</v>
      </c>
      <c r="E10" s="6">
        <v>-1.52</v>
      </c>
      <c r="F10" s="6">
        <f t="shared" si="0"/>
        <v>-2</v>
      </c>
      <c r="I10" s="6" t="s">
        <v>55</v>
      </c>
      <c r="J10" s="6">
        <v>55</v>
      </c>
      <c r="K10" s="6">
        <v>10.1</v>
      </c>
      <c r="L10" s="6">
        <v>-1.52</v>
      </c>
      <c r="M10" s="12"/>
    </row>
    <row r="11" spans="2:13" ht="18" customHeight="1" x14ac:dyDescent="0.25">
      <c r="B11" s="6" t="s">
        <v>56</v>
      </c>
      <c r="C11" s="6">
        <v>70</v>
      </c>
      <c r="D11" s="6">
        <v>7.3</v>
      </c>
      <c r="E11" s="6">
        <v>-1.1100000000000001</v>
      </c>
      <c r="F11" s="6">
        <f t="shared" si="0"/>
        <v>-1</v>
      </c>
      <c r="I11" s="6" t="s">
        <v>56</v>
      </c>
      <c r="J11" s="6">
        <v>70</v>
      </c>
      <c r="K11" s="6">
        <v>7.3</v>
      </c>
      <c r="L11" s="6">
        <v>-1.1100000000000001</v>
      </c>
      <c r="M11" s="12"/>
    </row>
    <row r="12" spans="2:13" ht="18" customHeight="1" x14ac:dyDescent="0.25">
      <c r="B12" s="6" t="s">
        <v>57</v>
      </c>
      <c r="C12" s="6">
        <v>45</v>
      </c>
      <c r="D12" s="6">
        <v>9</v>
      </c>
      <c r="E12" s="6">
        <v>-1.29</v>
      </c>
      <c r="F12" s="6">
        <f t="shared" si="0"/>
        <v>-1</v>
      </c>
      <c r="I12" s="6" t="s">
        <v>57</v>
      </c>
      <c r="J12" s="6">
        <v>45</v>
      </c>
      <c r="K12" s="6">
        <v>9</v>
      </c>
      <c r="L12" s="6">
        <v>-1.29</v>
      </c>
      <c r="M12" s="12"/>
    </row>
    <row r="13" spans="2:13" ht="18" customHeight="1" x14ac:dyDescent="0.25">
      <c r="B13" s="6" t="s">
        <v>4</v>
      </c>
      <c r="C13" s="6">
        <v>80</v>
      </c>
      <c r="D13" s="6">
        <v>8.5</v>
      </c>
      <c r="E13" s="6">
        <v>-2.4500000000000002</v>
      </c>
      <c r="F13" s="6">
        <f t="shared" si="0"/>
        <v>-2</v>
      </c>
      <c r="I13" s="6" t="s">
        <v>4</v>
      </c>
      <c r="J13" s="6">
        <v>80</v>
      </c>
      <c r="K13" s="6">
        <v>8.5</v>
      </c>
      <c r="L13" s="6">
        <v>-2.4500000000000002</v>
      </c>
      <c r="M13" s="12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60AE5369-2F7D-4C6A-876D-400CF2DC1455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8DCBC-4149-41F5-B5C3-151AFA00265A}">
  <dimension ref="B1:N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5.140625" style="1" bestFit="1" customWidth="1"/>
    <col min="3" max="4" width="15.140625" style="1" customWidth="1"/>
    <col min="5" max="5" width="12.7109375" style="1" customWidth="1"/>
    <col min="6" max="6" width="13.42578125" style="1" customWidth="1"/>
    <col min="7" max="9" width="9.140625" style="1"/>
    <col min="10" max="10" width="12.85546875" style="1" bestFit="1" customWidth="1"/>
    <col min="11" max="11" width="10.7109375" style="1" bestFit="1" customWidth="1"/>
    <col min="12" max="12" width="8.140625" style="1" bestFit="1" customWidth="1"/>
    <col min="13" max="13" width="11.7109375" style="1" customWidth="1"/>
    <col min="14" max="14" width="13.570312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3" t="s">
        <v>95</v>
      </c>
      <c r="C3" s="13"/>
      <c r="D3" s="13"/>
      <c r="E3" s="13"/>
      <c r="F3" s="13"/>
      <c r="J3" s="13" t="s">
        <v>123</v>
      </c>
      <c r="K3" s="13"/>
      <c r="L3" s="13"/>
      <c r="M3" s="13"/>
      <c r="N3" s="13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88</v>
      </c>
      <c r="C5" s="5" t="s">
        <v>42</v>
      </c>
      <c r="D5" s="5" t="s">
        <v>111</v>
      </c>
      <c r="E5" s="5" t="s">
        <v>112</v>
      </c>
      <c r="F5" s="5" t="s">
        <v>113</v>
      </c>
      <c r="J5" s="5" t="s">
        <v>88</v>
      </c>
      <c r="K5" s="5" t="s">
        <v>42</v>
      </c>
      <c r="L5" s="5" t="s">
        <v>111</v>
      </c>
      <c r="M5" s="5" t="s">
        <v>112</v>
      </c>
      <c r="N5" s="5" t="s">
        <v>113</v>
      </c>
    </row>
    <row r="6" spans="2:14" ht="18" customHeight="1" x14ac:dyDescent="0.25">
      <c r="B6" s="6" t="s">
        <v>89</v>
      </c>
      <c r="C6" s="6" t="s">
        <v>43</v>
      </c>
      <c r="D6" s="6" t="s">
        <v>80</v>
      </c>
      <c r="E6" s="8">
        <v>23.687000000000001</v>
      </c>
      <c r="F6" s="8">
        <f>ROUND(E6*2,0)/2</f>
        <v>23.5</v>
      </c>
      <c r="J6" s="6" t="s">
        <v>89</v>
      </c>
      <c r="K6" s="6" t="s">
        <v>43</v>
      </c>
      <c r="L6" s="6" t="s">
        <v>80</v>
      </c>
      <c r="M6" s="8">
        <v>23.687000000000001</v>
      </c>
      <c r="N6" s="8"/>
    </row>
    <row r="7" spans="2:14" ht="18" customHeight="1" x14ac:dyDescent="0.25">
      <c r="B7" s="6" t="s">
        <v>90</v>
      </c>
      <c r="C7" s="6" t="s">
        <v>44</v>
      </c>
      <c r="D7" s="6" t="s">
        <v>81</v>
      </c>
      <c r="E7" s="8">
        <v>21.567</v>
      </c>
      <c r="F7" s="8">
        <f t="shared" ref="F7:F13" si="0">ROUND(E7*2,0)/2</f>
        <v>21.5</v>
      </c>
      <c r="J7" s="6" t="s">
        <v>90</v>
      </c>
      <c r="K7" s="6" t="s">
        <v>44</v>
      </c>
      <c r="L7" s="6" t="s">
        <v>81</v>
      </c>
      <c r="M7" s="8">
        <v>21.567</v>
      </c>
      <c r="N7" s="8"/>
    </row>
    <row r="8" spans="2:14" ht="18" customHeight="1" x14ac:dyDescent="0.25">
      <c r="B8" s="6" t="s">
        <v>91</v>
      </c>
      <c r="C8" s="6" t="s">
        <v>45</v>
      </c>
      <c r="D8" s="6" t="s">
        <v>82</v>
      </c>
      <c r="E8" s="8">
        <v>12.567299999999999</v>
      </c>
      <c r="F8" s="8">
        <f t="shared" si="0"/>
        <v>12.5</v>
      </c>
      <c r="J8" s="6" t="s">
        <v>91</v>
      </c>
      <c r="K8" s="6" t="s">
        <v>45</v>
      </c>
      <c r="L8" s="6" t="s">
        <v>82</v>
      </c>
      <c r="M8" s="8">
        <v>12.567299999999999</v>
      </c>
      <c r="N8" s="8"/>
    </row>
    <row r="9" spans="2:14" ht="18" customHeight="1" x14ac:dyDescent="0.25">
      <c r="B9" s="6" t="s">
        <v>92</v>
      </c>
      <c r="C9" s="6" t="s">
        <v>46</v>
      </c>
      <c r="D9" s="6" t="s">
        <v>83</v>
      </c>
      <c r="E9" s="8">
        <v>30.453600000000002</v>
      </c>
      <c r="F9" s="8">
        <f t="shared" si="0"/>
        <v>30.5</v>
      </c>
      <c r="J9" s="6" t="s">
        <v>92</v>
      </c>
      <c r="K9" s="6" t="s">
        <v>46</v>
      </c>
      <c r="L9" s="6" t="s">
        <v>83</v>
      </c>
      <c r="M9" s="8">
        <v>30.453600000000002</v>
      </c>
      <c r="N9" s="8"/>
    </row>
    <row r="10" spans="2:14" ht="18" customHeight="1" x14ac:dyDescent="0.25">
      <c r="B10" s="6" t="s">
        <v>93</v>
      </c>
      <c r="C10" s="6" t="s">
        <v>47</v>
      </c>
      <c r="D10" s="6" t="s">
        <v>84</v>
      </c>
      <c r="E10" s="8">
        <v>33.456699999999998</v>
      </c>
      <c r="F10" s="8">
        <f t="shared" si="0"/>
        <v>33.5</v>
      </c>
      <c r="J10" s="6" t="s">
        <v>93</v>
      </c>
      <c r="K10" s="6" t="s">
        <v>47</v>
      </c>
      <c r="L10" s="6" t="s">
        <v>84</v>
      </c>
      <c r="M10" s="8">
        <v>33.456699999999998</v>
      </c>
      <c r="N10" s="8"/>
    </row>
    <row r="11" spans="2:14" ht="18" customHeight="1" x14ac:dyDescent="0.25">
      <c r="B11" s="6" t="s">
        <v>90</v>
      </c>
      <c r="C11" s="6" t="s">
        <v>48</v>
      </c>
      <c r="D11" s="6" t="s">
        <v>85</v>
      </c>
      <c r="E11" s="8">
        <v>21.456</v>
      </c>
      <c r="F11" s="8">
        <f t="shared" si="0"/>
        <v>21.5</v>
      </c>
      <c r="J11" s="6" t="s">
        <v>90</v>
      </c>
      <c r="K11" s="6" t="s">
        <v>48</v>
      </c>
      <c r="L11" s="6" t="s">
        <v>85</v>
      </c>
      <c r="M11" s="8">
        <v>21.456</v>
      </c>
      <c r="N11" s="8"/>
    </row>
    <row r="12" spans="2:14" ht="18" customHeight="1" x14ac:dyDescent="0.25">
      <c r="B12" s="6" t="s">
        <v>92</v>
      </c>
      <c r="C12" s="6" t="s">
        <v>49</v>
      </c>
      <c r="D12" s="6" t="s">
        <v>86</v>
      </c>
      <c r="E12" s="8">
        <v>35.098700000000001</v>
      </c>
      <c r="F12" s="8">
        <f t="shared" si="0"/>
        <v>35</v>
      </c>
      <c r="J12" s="6" t="s">
        <v>92</v>
      </c>
      <c r="K12" s="6" t="s">
        <v>49</v>
      </c>
      <c r="L12" s="6" t="s">
        <v>86</v>
      </c>
      <c r="M12" s="8">
        <v>35.098700000000001</v>
      </c>
      <c r="N12" s="8"/>
    </row>
    <row r="13" spans="2:14" ht="18" customHeight="1" x14ac:dyDescent="0.25">
      <c r="B13" s="6" t="s">
        <v>89</v>
      </c>
      <c r="C13" s="6" t="s">
        <v>50</v>
      </c>
      <c r="D13" s="6" t="s">
        <v>87</v>
      </c>
      <c r="E13" s="8">
        <v>24.664999999999999</v>
      </c>
      <c r="F13" s="8">
        <f t="shared" si="0"/>
        <v>24.5</v>
      </c>
      <c r="J13" s="6" t="s">
        <v>89</v>
      </c>
      <c r="K13" s="6" t="s">
        <v>50</v>
      </c>
      <c r="L13" s="6" t="s">
        <v>87</v>
      </c>
      <c r="M13" s="8">
        <v>24.664999999999999</v>
      </c>
      <c r="N13" s="8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DAFC14A4-2D64-4C33-8100-CAA46F5E21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06DB-B189-443B-BE73-8468E4907CA4}">
  <dimension ref="B1:I20"/>
  <sheetViews>
    <sheetView showGridLines="0" workbookViewId="0"/>
  </sheetViews>
  <sheetFormatPr defaultRowHeight="15" customHeight="1" x14ac:dyDescent="0.25"/>
  <cols>
    <col min="1" max="1" width="3.5703125" style="1" customWidth="1"/>
    <col min="2" max="2" width="15.85546875" style="1" customWidth="1"/>
    <col min="3" max="3" width="13.140625" style="1" customWidth="1"/>
    <col min="4" max="4" width="14.7109375" style="1" customWidth="1"/>
    <col min="5" max="5" width="16.28515625" style="1" customWidth="1"/>
    <col min="6" max="16384" width="9.140625" style="1"/>
  </cols>
  <sheetData>
    <row r="1" spans="2:7" ht="15" customHeight="1" thickBot="1" x14ac:dyDescent="0.3">
      <c r="B1" s="14" t="s">
        <v>105</v>
      </c>
      <c r="C1" s="14"/>
      <c r="D1" s="14"/>
      <c r="E1" s="14"/>
    </row>
    <row r="3" spans="2:7" ht="15" customHeight="1" thickBot="1" x14ac:dyDescent="0.3">
      <c r="B3" s="13" t="s">
        <v>0</v>
      </c>
      <c r="C3" s="13"/>
      <c r="D3" s="13"/>
      <c r="E3" s="13"/>
    </row>
    <row r="5" spans="2:7" ht="31.5" x14ac:dyDescent="0.25">
      <c r="B5" s="5" t="s">
        <v>1</v>
      </c>
      <c r="C5" s="5" t="s">
        <v>120</v>
      </c>
      <c r="D5" s="5" t="s">
        <v>107</v>
      </c>
      <c r="E5" s="5" t="s">
        <v>106</v>
      </c>
    </row>
    <row r="6" spans="2:7" ht="18" customHeight="1" x14ac:dyDescent="0.25">
      <c r="B6" s="3" t="s">
        <v>2</v>
      </c>
      <c r="C6" s="3">
        <v>65</v>
      </c>
      <c r="D6" s="3">
        <v>5.8</v>
      </c>
      <c r="E6" s="3">
        <v>17.145637600000001</v>
      </c>
    </row>
    <row r="7" spans="2:7" ht="18" customHeight="1" x14ac:dyDescent="0.25">
      <c r="B7" s="3" t="s">
        <v>3</v>
      </c>
      <c r="C7" s="3">
        <v>30</v>
      </c>
      <c r="D7" s="3">
        <v>12.3</v>
      </c>
      <c r="E7" s="3">
        <v>-3.0987650000000002</v>
      </c>
    </row>
    <row r="8" spans="2:7" ht="18" customHeight="1" x14ac:dyDescent="0.25">
      <c r="B8" s="3" t="s">
        <v>4</v>
      </c>
      <c r="C8" s="3">
        <v>40</v>
      </c>
      <c r="D8" s="3">
        <v>8.1999999999999993</v>
      </c>
      <c r="E8" s="3">
        <v>9.8758400000000002</v>
      </c>
    </row>
    <row r="9" spans="2:7" ht="18" customHeight="1" x14ac:dyDescent="0.25">
      <c r="B9" s="3" t="s">
        <v>5</v>
      </c>
      <c r="C9" s="3">
        <v>75</v>
      </c>
      <c r="D9" s="3">
        <v>6.5</v>
      </c>
      <c r="E9" s="3">
        <v>4.5673849999999998</v>
      </c>
    </row>
    <row r="10" spans="2:7" ht="18" customHeight="1" x14ac:dyDescent="0.25">
      <c r="B10" s="3" t="s">
        <v>6</v>
      </c>
      <c r="C10" s="3">
        <v>55</v>
      </c>
      <c r="D10" s="3">
        <v>10.1</v>
      </c>
      <c r="E10" s="3">
        <v>12.5654</v>
      </c>
    </row>
    <row r="11" spans="2:7" ht="18" customHeight="1" x14ac:dyDescent="0.25">
      <c r="B11" s="3" t="s">
        <v>7</v>
      </c>
      <c r="C11" s="3">
        <v>70</v>
      </c>
      <c r="D11" s="3">
        <v>7.3</v>
      </c>
      <c r="E11" s="3">
        <v>21.543467849999999</v>
      </c>
    </row>
    <row r="12" spans="2:7" ht="18" customHeight="1" x14ac:dyDescent="0.25">
      <c r="B12" s="3" t="s">
        <v>8</v>
      </c>
      <c r="C12" s="3">
        <v>45</v>
      </c>
      <c r="D12" s="3">
        <v>9</v>
      </c>
      <c r="E12" s="3">
        <v>0.51232109999999997</v>
      </c>
    </row>
    <row r="13" spans="2:7" ht="18" customHeight="1" x14ac:dyDescent="0.25">
      <c r="B13" s="3" t="s">
        <v>9</v>
      </c>
      <c r="C13" s="3">
        <v>80</v>
      </c>
      <c r="D13" s="3">
        <v>8.5</v>
      </c>
      <c r="E13" s="3">
        <v>17.776545429999999</v>
      </c>
      <c r="G13" s="15"/>
    </row>
    <row r="19" spans="2:9" ht="15" customHeight="1" x14ac:dyDescent="0.25">
      <c r="B19" s="31" t="s">
        <v>134</v>
      </c>
    </row>
    <row r="20" spans="2:9" ht="15" customHeight="1" x14ac:dyDescent="0.25">
      <c r="I20" s="15"/>
    </row>
  </sheetData>
  <hyperlinks>
    <hyperlink ref="B19" location="'Home Page'!A1" display="→ Back to Home Page" xr:uid="{37E2A048-7443-4903-97FB-484939DDCC63}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EC5EC-8241-49BE-A9F5-41E51C524448}">
  <dimension ref="B1:N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4.140625" style="1" customWidth="1"/>
    <col min="3" max="3" width="15.140625" style="1" customWidth="1"/>
    <col min="4" max="4" width="14.28515625" style="1" customWidth="1"/>
    <col min="5" max="5" width="12.7109375" style="1" customWidth="1"/>
    <col min="6" max="6" width="14.85546875" style="1" customWidth="1"/>
    <col min="7" max="9" width="9.140625" style="1"/>
    <col min="10" max="10" width="12.5703125" style="1" customWidth="1"/>
    <col min="11" max="11" width="13" style="1" customWidth="1"/>
    <col min="12" max="13" width="9.140625" style="1"/>
    <col min="14" max="14" width="13.8554687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3" t="s">
        <v>96</v>
      </c>
      <c r="C3" s="13"/>
      <c r="D3" s="13"/>
      <c r="E3" s="13"/>
      <c r="F3" s="13"/>
      <c r="J3" s="13" t="s">
        <v>123</v>
      </c>
      <c r="K3" s="13"/>
      <c r="L3" s="13"/>
      <c r="M3" s="13"/>
      <c r="N3" s="13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88</v>
      </c>
      <c r="C5" s="5" t="s">
        <v>42</v>
      </c>
      <c r="D5" s="5" t="s">
        <v>111</v>
      </c>
      <c r="E5" s="5" t="s">
        <v>112</v>
      </c>
      <c r="F5" s="5" t="s">
        <v>113</v>
      </c>
      <c r="J5" s="5" t="s">
        <v>88</v>
      </c>
      <c r="K5" s="5" t="s">
        <v>42</v>
      </c>
      <c r="L5" s="5" t="s">
        <v>111</v>
      </c>
      <c r="M5" s="5" t="s">
        <v>112</v>
      </c>
      <c r="N5" s="5" t="s">
        <v>113</v>
      </c>
    </row>
    <row r="6" spans="2:14" ht="18" customHeight="1" x14ac:dyDescent="0.25">
      <c r="B6" s="6" t="s">
        <v>89</v>
      </c>
      <c r="C6" s="6" t="s">
        <v>43</v>
      </c>
      <c r="D6" s="6" t="s">
        <v>80</v>
      </c>
      <c r="E6" s="8">
        <v>23.687000000000001</v>
      </c>
      <c r="F6" s="8">
        <f>MROUND(E6,0.1)</f>
        <v>23.700000000000003</v>
      </c>
      <c r="J6" s="6" t="s">
        <v>89</v>
      </c>
      <c r="K6" s="6" t="s">
        <v>43</v>
      </c>
      <c r="L6" s="6" t="s">
        <v>80</v>
      </c>
      <c r="M6" s="8">
        <v>23.687000000000001</v>
      </c>
      <c r="N6" s="8"/>
    </row>
    <row r="7" spans="2:14" ht="18" customHeight="1" x14ac:dyDescent="0.25">
      <c r="B7" s="6" t="s">
        <v>90</v>
      </c>
      <c r="C7" s="6" t="s">
        <v>44</v>
      </c>
      <c r="D7" s="6" t="s">
        <v>81</v>
      </c>
      <c r="E7" s="8">
        <v>21.567</v>
      </c>
      <c r="F7" s="8">
        <f t="shared" ref="F7:F13" si="0">MROUND(E7,0.1)</f>
        <v>21.6</v>
      </c>
      <c r="J7" s="6" t="s">
        <v>90</v>
      </c>
      <c r="K7" s="6" t="s">
        <v>44</v>
      </c>
      <c r="L7" s="6" t="s">
        <v>81</v>
      </c>
      <c r="M7" s="8">
        <v>21.567</v>
      </c>
      <c r="N7" s="8"/>
    </row>
    <row r="8" spans="2:14" ht="18" customHeight="1" x14ac:dyDescent="0.25">
      <c r="B8" s="6" t="s">
        <v>91</v>
      </c>
      <c r="C8" s="6" t="s">
        <v>45</v>
      </c>
      <c r="D8" s="6" t="s">
        <v>82</v>
      </c>
      <c r="E8" s="8">
        <v>12.567299999999999</v>
      </c>
      <c r="F8" s="8">
        <f t="shared" si="0"/>
        <v>12.600000000000001</v>
      </c>
      <c r="J8" s="6" t="s">
        <v>91</v>
      </c>
      <c r="K8" s="6" t="s">
        <v>45</v>
      </c>
      <c r="L8" s="6" t="s">
        <v>82</v>
      </c>
      <c r="M8" s="8">
        <v>12.567299999999999</v>
      </c>
      <c r="N8" s="8"/>
    </row>
    <row r="9" spans="2:14" ht="18" customHeight="1" x14ac:dyDescent="0.25">
      <c r="B9" s="6" t="s">
        <v>92</v>
      </c>
      <c r="C9" s="6" t="s">
        <v>46</v>
      </c>
      <c r="D9" s="6" t="s">
        <v>83</v>
      </c>
      <c r="E9" s="8">
        <v>30.453600000000002</v>
      </c>
      <c r="F9" s="8">
        <f t="shared" si="0"/>
        <v>30.5</v>
      </c>
      <c r="J9" s="6" t="s">
        <v>92</v>
      </c>
      <c r="K9" s="6" t="s">
        <v>46</v>
      </c>
      <c r="L9" s="6" t="s">
        <v>83</v>
      </c>
      <c r="M9" s="8">
        <v>30.453600000000002</v>
      </c>
      <c r="N9" s="8"/>
    </row>
    <row r="10" spans="2:14" ht="18" customHeight="1" x14ac:dyDescent="0.25">
      <c r="B10" s="6" t="s">
        <v>93</v>
      </c>
      <c r="C10" s="6" t="s">
        <v>47</v>
      </c>
      <c r="D10" s="6" t="s">
        <v>84</v>
      </c>
      <c r="E10" s="8">
        <v>33.456699999999998</v>
      </c>
      <c r="F10" s="8">
        <f t="shared" si="0"/>
        <v>33.5</v>
      </c>
      <c r="J10" s="6" t="s">
        <v>93</v>
      </c>
      <c r="K10" s="6" t="s">
        <v>47</v>
      </c>
      <c r="L10" s="6" t="s">
        <v>84</v>
      </c>
      <c r="M10" s="8">
        <v>33.456699999999998</v>
      </c>
      <c r="N10" s="8"/>
    </row>
    <row r="11" spans="2:14" ht="18" customHeight="1" x14ac:dyDescent="0.25">
      <c r="B11" s="6" t="s">
        <v>90</v>
      </c>
      <c r="C11" s="6" t="s">
        <v>48</v>
      </c>
      <c r="D11" s="6" t="s">
        <v>85</v>
      </c>
      <c r="E11" s="8">
        <v>21.456</v>
      </c>
      <c r="F11" s="8">
        <f t="shared" si="0"/>
        <v>21.5</v>
      </c>
      <c r="J11" s="6" t="s">
        <v>90</v>
      </c>
      <c r="K11" s="6" t="s">
        <v>48</v>
      </c>
      <c r="L11" s="6" t="s">
        <v>85</v>
      </c>
      <c r="M11" s="8">
        <v>21.456</v>
      </c>
      <c r="N11" s="8"/>
    </row>
    <row r="12" spans="2:14" ht="18" customHeight="1" x14ac:dyDescent="0.25">
      <c r="B12" s="6" t="s">
        <v>92</v>
      </c>
      <c r="C12" s="6" t="s">
        <v>49</v>
      </c>
      <c r="D12" s="6" t="s">
        <v>86</v>
      </c>
      <c r="E12" s="8">
        <v>35.098700000000001</v>
      </c>
      <c r="F12" s="8">
        <f t="shared" si="0"/>
        <v>35.1</v>
      </c>
      <c r="J12" s="6" t="s">
        <v>92</v>
      </c>
      <c r="K12" s="6" t="s">
        <v>49</v>
      </c>
      <c r="L12" s="6" t="s">
        <v>86</v>
      </c>
      <c r="M12" s="8">
        <v>35.098700000000001</v>
      </c>
      <c r="N12" s="8"/>
    </row>
    <row r="13" spans="2:14" ht="18" customHeight="1" x14ac:dyDescent="0.25">
      <c r="B13" s="6" t="s">
        <v>89</v>
      </c>
      <c r="C13" s="6" t="s">
        <v>50</v>
      </c>
      <c r="D13" s="6" t="s">
        <v>87</v>
      </c>
      <c r="E13" s="8">
        <v>24.664999999999999</v>
      </c>
      <c r="F13" s="8">
        <f t="shared" si="0"/>
        <v>24.700000000000003</v>
      </c>
      <c r="J13" s="6" t="s">
        <v>89</v>
      </c>
      <c r="K13" s="6" t="s">
        <v>50</v>
      </c>
      <c r="L13" s="6" t="s">
        <v>87</v>
      </c>
      <c r="M13" s="8">
        <v>24.664999999999999</v>
      </c>
      <c r="N13" s="8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2EBF7C82-DB64-4F97-BA4E-9F54CAE532D9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25CE4-0835-439E-B7D2-765B30C942AC}">
  <dimension ref="B1:N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1.42578125" style="1" customWidth="1"/>
    <col min="4" max="4" width="11" style="1" customWidth="1"/>
    <col min="5" max="5" width="12.7109375" style="1" customWidth="1"/>
    <col min="6" max="6" width="12.85546875" style="1" customWidth="1"/>
    <col min="7" max="10" width="9.140625" style="1"/>
    <col min="11" max="11" width="12.42578125" style="1" customWidth="1"/>
    <col min="12" max="13" width="11.42578125" style="1" customWidth="1"/>
    <col min="14" max="14" width="13.4257812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3" t="s">
        <v>22</v>
      </c>
      <c r="C3" s="13"/>
      <c r="D3" s="13"/>
      <c r="E3" s="13"/>
      <c r="F3" s="13"/>
      <c r="J3" s="13" t="s">
        <v>123</v>
      </c>
      <c r="K3" s="13"/>
      <c r="L3" s="13"/>
      <c r="M3" s="13"/>
      <c r="N3" s="13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23</v>
      </c>
      <c r="C5" s="5" t="s">
        <v>103</v>
      </c>
      <c r="D5" s="5" t="s">
        <v>97</v>
      </c>
      <c r="E5" s="5" t="s">
        <v>98</v>
      </c>
      <c r="F5" s="5" t="s">
        <v>25</v>
      </c>
      <c r="J5" s="5" t="s">
        <v>23</v>
      </c>
      <c r="K5" s="5" t="s">
        <v>103</v>
      </c>
      <c r="L5" s="5" t="s">
        <v>97</v>
      </c>
      <c r="M5" s="5" t="s">
        <v>98</v>
      </c>
      <c r="N5" s="5" t="s">
        <v>25</v>
      </c>
    </row>
    <row r="6" spans="2:14" ht="18" customHeight="1" x14ac:dyDescent="0.25">
      <c r="B6" s="6" t="s">
        <v>26</v>
      </c>
      <c r="C6" s="6">
        <v>220</v>
      </c>
      <c r="D6" s="6" t="s">
        <v>99</v>
      </c>
      <c r="E6" s="9">
        <v>0.3833333333333333</v>
      </c>
      <c r="F6" s="9">
        <f>MROUND(E6,"1:00")</f>
        <v>0.375</v>
      </c>
      <c r="J6" s="6" t="s">
        <v>26</v>
      </c>
      <c r="K6" s="6">
        <v>220</v>
      </c>
      <c r="L6" s="6" t="s">
        <v>99</v>
      </c>
      <c r="M6" s="9">
        <v>0.3833333333333333</v>
      </c>
      <c r="N6" s="9"/>
    </row>
    <row r="7" spans="2:14" ht="18" customHeight="1" x14ac:dyDescent="0.25">
      <c r="B7" s="6" t="s">
        <v>27</v>
      </c>
      <c r="C7" s="6">
        <v>225</v>
      </c>
      <c r="D7" s="6" t="s">
        <v>100</v>
      </c>
      <c r="E7" s="9">
        <v>0.3298611111111111</v>
      </c>
      <c r="F7" s="9">
        <f t="shared" ref="F7:F13" si="0">MROUND(E7,"1:00")</f>
        <v>0.33333333333333331</v>
      </c>
      <c r="J7" s="6" t="s">
        <v>27</v>
      </c>
      <c r="K7" s="6">
        <v>225</v>
      </c>
      <c r="L7" s="6" t="s">
        <v>100</v>
      </c>
      <c r="M7" s="9">
        <v>0.3298611111111111</v>
      </c>
      <c r="N7" s="9"/>
    </row>
    <row r="8" spans="2:14" ht="18" customHeight="1" x14ac:dyDescent="0.25">
      <c r="B8" s="6" t="s">
        <v>28</v>
      </c>
      <c r="C8" s="6">
        <v>200</v>
      </c>
      <c r="D8" s="6" t="s">
        <v>101</v>
      </c>
      <c r="E8" s="9">
        <v>0.38750000000000001</v>
      </c>
      <c r="F8" s="9">
        <f t="shared" si="0"/>
        <v>0.375</v>
      </c>
      <c r="J8" s="6" t="s">
        <v>28</v>
      </c>
      <c r="K8" s="6">
        <v>200</v>
      </c>
      <c r="L8" s="6" t="s">
        <v>101</v>
      </c>
      <c r="M8" s="9">
        <v>0.38750000000000001</v>
      </c>
      <c r="N8" s="9"/>
    </row>
    <row r="9" spans="2:14" ht="18" customHeight="1" x14ac:dyDescent="0.25">
      <c r="B9" s="6" t="s">
        <v>29</v>
      </c>
      <c r="C9" s="6">
        <v>180</v>
      </c>
      <c r="D9" s="6" t="s">
        <v>102</v>
      </c>
      <c r="E9" s="9">
        <v>0.3527777777777778</v>
      </c>
      <c r="F9" s="9">
        <f t="shared" si="0"/>
        <v>0.33333333333333331</v>
      </c>
      <c r="J9" s="6" t="s">
        <v>29</v>
      </c>
      <c r="K9" s="6">
        <v>180</v>
      </c>
      <c r="L9" s="6" t="s">
        <v>102</v>
      </c>
      <c r="M9" s="9">
        <v>0.3527777777777778</v>
      </c>
      <c r="N9" s="9"/>
    </row>
    <row r="10" spans="2:14" ht="18" customHeight="1" x14ac:dyDescent="0.25">
      <c r="B10" s="6" t="s">
        <v>30</v>
      </c>
      <c r="C10" s="6">
        <v>200</v>
      </c>
      <c r="D10" s="6" t="s">
        <v>100</v>
      </c>
      <c r="E10" s="9">
        <v>0.3215277777777778</v>
      </c>
      <c r="F10" s="9">
        <f t="shared" si="0"/>
        <v>0.33333333333333331</v>
      </c>
      <c r="J10" s="6" t="s">
        <v>30</v>
      </c>
      <c r="K10" s="6">
        <v>200</v>
      </c>
      <c r="L10" s="6" t="s">
        <v>100</v>
      </c>
      <c r="M10" s="9">
        <v>0.3215277777777778</v>
      </c>
      <c r="N10" s="9"/>
    </row>
    <row r="11" spans="2:14" ht="18" customHeight="1" x14ac:dyDescent="0.25">
      <c r="B11" s="6" t="s">
        <v>31</v>
      </c>
      <c r="C11" s="6">
        <v>220</v>
      </c>
      <c r="D11" s="6" t="s">
        <v>102</v>
      </c>
      <c r="E11" s="9">
        <v>0.37013888888888885</v>
      </c>
      <c r="F11" s="9">
        <f t="shared" si="0"/>
        <v>0.375</v>
      </c>
      <c r="J11" s="6" t="s">
        <v>31</v>
      </c>
      <c r="K11" s="6">
        <v>220</v>
      </c>
      <c r="L11" s="6" t="s">
        <v>102</v>
      </c>
      <c r="M11" s="9">
        <v>0.37013888888888885</v>
      </c>
      <c r="N11" s="9"/>
    </row>
    <row r="12" spans="2:14" ht="18" customHeight="1" x14ac:dyDescent="0.25">
      <c r="B12" s="6" t="s">
        <v>32</v>
      </c>
      <c r="C12" s="6">
        <v>190</v>
      </c>
      <c r="D12" s="6" t="s">
        <v>101</v>
      </c>
      <c r="E12" s="9">
        <v>0.34861111111111115</v>
      </c>
      <c r="F12" s="9">
        <f t="shared" si="0"/>
        <v>0.33333333333333331</v>
      </c>
      <c r="J12" s="6" t="s">
        <v>32</v>
      </c>
      <c r="K12" s="6">
        <v>190</v>
      </c>
      <c r="L12" s="6" t="s">
        <v>101</v>
      </c>
      <c r="M12" s="9">
        <v>0.34861111111111115</v>
      </c>
      <c r="N12" s="9"/>
    </row>
    <row r="13" spans="2:14" ht="18" customHeight="1" x14ac:dyDescent="0.25">
      <c r="B13" s="6" t="s">
        <v>33</v>
      </c>
      <c r="C13" s="6">
        <v>250</v>
      </c>
      <c r="D13" s="6" t="s">
        <v>99</v>
      </c>
      <c r="E13" s="9">
        <v>0.3354166666666667</v>
      </c>
      <c r="F13" s="9">
        <f t="shared" si="0"/>
        <v>0.33333333333333331</v>
      </c>
      <c r="J13" s="6" t="s">
        <v>33</v>
      </c>
      <c r="K13" s="6">
        <v>250</v>
      </c>
      <c r="L13" s="6" t="s">
        <v>99</v>
      </c>
      <c r="M13" s="9">
        <v>0.3354166666666667</v>
      </c>
      <c r="N13" s="9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416B6C6A-19D7-4C7D-880A-1F6990F5F14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61F30-80AE-43CC-8417-67CB24F259B0}">
  <dimension ref="B1:N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1.7109375" style="1" customWidth="1"/>
    <col min="4" max="4" width="12.85546875" style="1" customWidth="1"/>
    <col min="5" max="5" width="10.7109375" style="1" customWidth="1"/>
    <col min="6" max="6" width="14.5703125" style="1" customWidth="1"/>
    <col min="7" max="10" width="9.140625" style="1"/>
    <col min="11" max="11" width="11.28515625" style="1" customWidth="1"/>
    <col min="12" max="13" width="9.140625" style="1"/>
    <col min="14" max="14" width="12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3" t="s">
        <v>34</v>
      </c>
      <c r="C3" s="13"/>
      <c r="D3" s="13"/>
      <c r="E3" s="13"/>
      <c r="F3" s="13"/>
      <c r="J3" s="13" t="s">
        <v>123</v>
      </c>
      <c r="K3" s="13"/>
      <c r="L3" s="13"/>
      <c r="M3" s="13"/>
      <c r="N3" s="13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23</v>
      </c>
      <c r="C5" s="5" t="s">
        <v>103</v>
      </c>
      <c r="D5" s="5" t="s">
        <v>97</v>
      </c>
      <c r="E5" s="5" t="s">
        <v>24</v>
      </c>
      <c r="F5" s="5" t="s">
        <v>25</v>
      </c>
      <c r="J5" s="5" t="s">
        <v>23</v>
      </c>
      <c r="K5" s="5" t="s">
        <v>103</v>
      </c>
      <c r="L5" s="5" t="s">
        <v>97</v>
      </c>
      <c r="M5" s="5" t="s">
        <v>98</v>
      </c>
      <c r="N5" s="5" t="s">
        <v>25</v>
      </c>
    </row>
    <row r="6" spans="2:14" ht="18" customHeight="1" x14ac:dyDescent="0.25">
      <c r="B6" s="6" t="s">
        <v>26</v>
      </c>
      <c r="C6" s="6">
        <v>220</v>
      </c>
      <c r="D6" s="6" t="s">
        <v>99</v>
      </c>
      <c r="E6" s="9">
        <v>0.34166666666666662</v>
      </c>
      <c r="F6" s="9">
        <f>MROUND(E6,"0:15")</f>
        <v>0.34375</v>
      </c>
      <c r="J6" s="6" t="s">
        <v>26</v>
      </c>
      <c r="K6" s="6">
        <v>220</v>
      </c>
      <c r="L6" s="6" t="s">
        <v>99</v>
      </c>
      <c r="M6" s="9">
        <v>0.3833333333333333</v>
      </c>
      <c r="N6" s="9"/>
    </row>
    <row r="7" spans="2:14" ht="18" customHeight="1" x14ac:dyDescent="0.25">
      <c r="B7" s="6" t="s">
        <v>27</v>
      </c>
      <c r="C7" s="6">
        <v>225</v>
      </c>
      <c r="D7" s="6" t="s">
        <v>100</v>
      </c>
      <c r="E7" s="9">
        <v>0.3298611111111111</v>
      </c>
      <c r="F7" s="9">
        <f t="shared" ref="F7:F13" si="0">MROUND(E7,"0:15")</f>
        <v>0.33333333333333331</v>
      </c>
      <c r="J7" s="6" t="s">
        <v>27</v>
      </c>
      <c r="K7" s="6">
        <v>225</v>
      </c>
      <c r="L7" s="6" t="s">
        <v>100</v>
      </c>
      <c r="M7" s="9">
        <v>0.3298611111111111</v>
      </c>
      <c r="N7" s="9"/>
    </row>
    <row r="8" spans="2:14" ht="18" customHeight="1" x14ac:dyDescent="0.25">
      <c r="B8" s="6" t="s">
        <v>28</v>
      </c>
      <c r="C8" s="6">
        <v>200</v>
      </c>
      <c r="D8" s="6" t="s">
        <v>101</v>
      </c>
      <c r="E8" s="9">
        <v>0.34583333333333338</v>
      </c>
      <c r="F8" s="9">
        <f t="shared" si="0"/>
        <v>0.34375</v>
      </c>
      <c r="J8" s="6" t="s">
        <v>28</v>
      </c>
      <c r="K8" s="6">
        <v>200</v>
      </c>
      <c r="L8" s="6" t="s">
        <v>101</v>
      </c>
      <c r="M8" s="9">
        <v>0.38750000000000001</v>
      </c>
      <c r="N8" s="9"/>
    </row>
    <row r="9" spans="2:14" ht="18" customHeight="1" x14ac:dyDescent="0.25">
      <c r="B9" s="6" t="s">
        <v>29</v>
      </c>
      <c r="C9" s="6">
        <v>180</v>
      </c>
      <c r="D9" s="6" t="s">
        <v>102</v>
      </c>
      <c r="E9" s="9">
        <v>0.3527777777777778</v>
      </c>
      <c r="F9" s="9">
        <f t="shared" si="0"/>
        <v>0.35416666666666663</v>
      </c>
      <c r="J9" s="6" t="s">
        <v>29</v>
      </c>
      <c r="K9" s="6">
        <v>180</v>
      </c>
      <c r="L9" s="6" t="s">
        <v>102</v>
      </c>
      <c r="M9" s="9">
        <v>0.3527777777777778</v>
      </c>
      <c r="N9" s="9"/>
    </row>
    <row r="10" spans="2:14" ht="18" customHeight="1" x14ac:dyDescent="0.25">
      <c r="B10" s="6" t="s">
        <v>30</v>
      </c>
      <c r="C10" s="6">
        <v>200</v>
      </c>
      <c r="D10" s="6" t="s">
        <v>100</v>
      </c>
      <c r="E10" s="9">
        <v>0.3215277777777778</v>
      </c>
      <c r="F10" s="9">
        <f t="shared" si="0"/>
        <v>0.32291666666666663</v>
      </c>
      <c r="J10" s="6" t="s">
        <v>30</v>
      </c>
      <c r="K10" s="6">
        <v>200</v>
      </c>
      <c r="L10" s="6" t="s">
        <v>100</v>
      </c>
      <c r="M10" s="9">
        <v>0.3215277777777778</v>
      </c>
      <c r="N10" s="9"/>
    </row>
    <row r="11" spans="2:14" ht="18" customHeight="1" x14ac:dyDescent="0.25">
      <c r="B11" s="6" t="s">
        <v>31</v>
      </c>
      <c r="C11" s="6">
        <v>220</v>
      </c>
      <c r="D11" s="6" t="s">
        <v>102</v>
      </c>
      <c r="E11" s="9">
        <v>0.32847222222222222</v>
      </c>
      <c r="F11" s="9">
        <f t="shared" si="0"/>
        <v>0.33333333333333331</v>
      </c>
      <c r="J11" s="6" t="s">
        <v>31</v>
      </c>
      <c r="K11" s="6">
        <v>220</v>
      </c>
      <c r="L11" s="6" t="s">
        <v>102</v>
      </c>
      <c r="M11" s="9">
        <v>0.37013888888888885</v>
      </c>
      <c r="N11" s="9"/>
    </row>
    <row r="12" spans="2:14" ht="18" customHeight="1" x14ac:dyDescent="0.25">
      <c r="B12" s="6" t="s">
        <v>32</v>
      </c>
      <c r="C12" s="6">
        <v>190</v>
      </c>
      <c r="D12" s="6" t="s">
        <v>101</v>
      </c>
      <c r="E12" s="9">
        <v>0.34861111111111115</v>
      </c>
      <c r="F12" s="9">
        <f t="shared" si="0"/>
        <v>0.34375</v>
      </c>
      <c r="J12" s="6" t="s">
        <v>32</v>
      </c>
      <c r="K12" s="6">
        <v>190</v>
      </c>
      <c r="L12" s="6" t="s">
        <v>101</v>
      </c>
      <c r="M12" s="9">
        <v>0.34861111111111115</v>
      </c>
      <c r="N12" s="9"/>
    </row>
    <row r="13" spans="2:14" ht="18" customHeight="1" x14ac:dyDescent="0.25">
      <c r="B13" s="6" t="s">
        <v>33</v>
      </c>
      <c r="C13" s="6">
        <v>250</v>
      </c>
      <c r="D13" s="6" t="s">
        <v>99</v>
      </c>
      <c r="E13" s="9">
        <v>0.3354166666666667</v>
      </c>
      <c r="F13" s="9">
        <f t="shared" si="0"/>
        <v>0.33333333333333331</v>
      </c>
      <c r="J13" s="6" t="s">
        <v>33</v>
      </c>
      <c r="K13" s="6">
        <v>250</v>
      </c>
      <c r="L13" s="6" t="s">
        <v>99</v>
      </c>
      <c r="M13" s="9">
        <v>0.3354166666666667</v>
      </c>
      <c r="N13" s="9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2F32AEB8-AA03-4B63-B02C-8DA47C325E63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8262E-842F-4384-8811-E9EF04BEADA7}">
  <dimension ref="B1:N16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0.28515625" style="1" customWidth="1"/>
    <col min="3" max="3" width="12.42578125" style="1" customWidth="1"/>
    <col min="4" max="4" width="11.85546875" style="1" customWidth="1"/>
    <col min="5" max="5" width="17.28515625" style="1" customWidth="1"/>
    <col min="6" max="6" width="15.42578125" style="1" customWidth="1"/>
    <col min="7" max="10" width="9.140625" style="1"/>
    <col min="11" max="11" width="11" style="1" customWidth="1"/>
    <col min="12" max="12" width="11.42578125" style="1" customWidth="1"/>
    <col min="13" max="13" width="12.42578125" style="1" customWidth="1"/>
    <col min="14" max="14" width="12.2851562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3" t="s">
        <v>35</v>
      </c>
      <c r="C3" s="13"/>
      <c r="D3" s="13"/>
      <c r="E3" s="13"/>
      <c r="F3" s="13"/>
      <c r="J3" s="13" t="s">
        <v>123</v>
      </c>
      <c r="K3" s="13"/>
      <c r="L3" s="13"/>
      <c r="M3" s="13"/>
      <c r="N3" s="13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63" x14ac:dyDescent="0.25">
      <c r="B5" s="5" t="s">
        <v>23</v>
      </c>
      <c r="C5" s="5" t="s">
        <v>103</v>
      </c>
      <c r="D5" s="5" t="s">
        <v>104</v>
      </c>
      <c r="E5" s="5" t="s">
        <v>109</v>
      </c>
      <c r="F5" s="5" t="s">
        <v>110</v>
      </c>
      <c r="J5" s="5" t="s">
        <v>23</v>
      </c>
      <c r="K5" s="5" t="s">
        <v>103</v>
      </c>
      <c r="L5" s="5" t="s">
        <v>104</v>
      </c>
      <c r="M5" s="5" t="s">
        <v>109</v>
      </c>
      <c r="N5" s="5" t="s">
        <v>110</v>
      </c>
    </row>
    <row r="6" spans="2:14" ht="18" customHeight="1" x14ac:dyDescent="0.25">
      <c r="B6" s="6" t="s">
        <v>26</v>
      </c>
      <c r="C6" s="6">
        <v>220</v>
      </c>
      <c r="D6" s="12">
        <f>C6*E6</f>
        <v>205.60386</v>
      </c>
      <c r="E6" s="10">
        <v>0.93456300000000003</v>
      </c>
      <c r="F6" s="11">
        <f>ROUND(E6,2)</f>
        <v>0.93</v>
      </c>
      <c r="J6" s="6" t="s">
        <v>26</v>
      </c>
      <c r="K6" s="6">
        <v>220</v>
      </c>
      <c r="L6" s="12">
        <f>K6*M6</f>
        <v>205.60386</v>
      </c>
      <c r="M6" s="10">
        <v>0.93456300000000003</v>
      </c>
      <c r="N6" s="11"/>
    </row>
    <row r="7" spans="2:14" ht="18" customHeight="1" x14ac:dyDescent="0.25">
      <c r="B7" s="6" t="s">
        <v>27</v>
      </c>
      <c r="C7" s="6">
        <v>225</v>
      </c>
      <c r="D7" s="12">
        <f t="shared" ref="D7:D13" si="0">C7*E7</f>
        <v>163.02967650000002</v>
      </c>
      <c r="E7" s="10">
        <v>0.72457634000000004</v>
      </c>
      <c r="F7" s="11">
        <f t="shared" ref="F7:F13" si="1">ROUND(E7,2)</f>
        <v>0.72</v>
      </c>
      <c r="J7" s="6" t="s">
        <v>27</v>
      </c>
      <c r="K7" s="6">
        <v>225</v>
      </c>
      <c r="L7" s="12">
        <f t="shared" ref="L7:L13" si="2">K7*M7</f>
        <v>163.02967650000002</v>
      </c>
      <c r="M7" s="10">
        <v>0.72457634000000004</v>
      </c>
      <c r="N7" s="11"/>
    </row>
    <row r="8" spans="2:14" ht="18" customHeight="1" x14ac:dyDescent="0.25">
      <c r="B8" s="6" t="s">
        <v>28</v>
      </c>
      <c r="C8" s="6">
        <v>200</v>
      </c>
      <c r="D8" s="12">
        <f t="shared" si="0"/>
        <v>174.44708</v>
      </c>
      <c r="E8" s="10">
        <v>0.87223539999999999</v>
      </c>
      <c r="F8" s="11">
        <f t="shared" si="1"/>
        <v>0.87</v>
      </c>
      <c r="J8" s="6" t="s">
        <v>28</v>
      </c>
      <c r="K8" s="6">
        <v>200</v>
      </c>
      <c r="L8" s="12">
        <f t="shared" si="2"/>
        <v>174.44708</v>
      </c>
      <c r="M8" s="10">
        <v>0.87223539999999999</v>
      </c>
      <c r="N8" s="11"/>
    </row>
    <row r="9" spans="2:14" ht="18" customHeight="1" x14ac:dyDescent="0.25">
      <c r="B9" s="6" t="s">
        <v>29</v>
      </c>
      <c r="C9" s="6">
        <v>180</v>
      </c>
      <c r="D9" s="12">
        <f t="shared" si="0"/>
        <v>140.17782600000001</v>
      </c>
      <c r="E9" s="10">
        <v>0.77876570000000001</v>
      </c>
      <c r="F9" s="11">
        <f t="shared" si="1"/>
        <v>0.78</v>
      </c>
      <c r="J9" s="6" t="s">
        <v>29</v>
      </c>
      <c r="K9" s="6">
        <v>180</v>
      </c>
      <c r="L9" s="12">
        <f t="shared" si="2"/>
        <v>140.17782600000001</v>
      </c>
      <c r="M9" s="10">
        <v>0.77876570000000001</v>
      </c>
      <c r="N9" s="11"/>
    </row>
    <row r="10" spans="2:14" ht="18" customHeight="1" x14ac:dyDescent="0.25">
      <c r="B10" s="6" t="s">
        <v>30</v>
      </c>
      <c r="C10" s="6">
        <v>200</v>
      </c>
      <c r="D10" s="12">
        <f t="shared" si="0"/>
        <v>196.93295260000002</v>
      </c>
      <c r="E10" s="10">
        <v>0.98466476300000005</v>
      </c>
      <c r="F10" s="11">
        <f t="shared" si="1"/>
        <v>0.98</v>
      </c>
      <c r="J10" s="6" t="s">
        <v>30</v>
      </c>
      <c r="K10" s="6">
        <v>200</v>
      </c>
      <c r="L10" s="12">
        <f t="shared" si="2"/>
        <v>196.93295260000002</v>
      </c>
      <c r="M10" s="10">
        <v>0.98466476300000005</v>
      </c>
      <c r="N10" s="11"/>
    </row>
    <row r="11" spans="2:14" ht="18" customHeight="1" x14ac:dyDescent="0.25">
      <c r="B11" s="6" t="s">
        <v>31</v>
      </c>
      <c r="C11" s="6">
        <v>220</v>
      </c>
      <c r="D11" s="12">
        <f t="shared" si="0"/>
        <v>194.86227199999999</v>
      </c>
      <c r="E11" s="10">
        <v>0.88573760000000001</v>
      </c>
      <c r="F11" s="11">
        <f t="shared" si="1"/>
        <v>0.89</v>
      </c>
      <c r="J11" s="6" t="s">
        <v>31</v>
      </c>
      <c r="K11" s="6">
        <v>220</v>
      </c>
      <c r="L11" s="12">
        <f t="shared" si="2"/>
        <v>194.86227199999999</v>
      </c>
      <c r="M11" s="10">
        <v>0.88573760000000001</v>
      </c>
      <c r="N11" s="11"/>
    </row>
    <row r="12" spans="2:14" ht="18" customHeight="1" x14ac:dyDescent="0.25">
      <c r="B12" s="6" t="s">
        <v>32</v>
      </c>
      <c r="C12" s="6">
        <v>190</v>
      </c>
      <c r="D12" s="12">
        <f t="shared" si="0"/>
        <v>169.287644</v>
      </c>
      <c r="E12" s="10">
        <v>0.89098759999999999</v>
      </c>
      <c r="F12" s="11">
        <f t="shared" si="1"/>
        <v>0.89</v>
      </c>
      <c r="J12" s="6" t="s">
        <v>32</v>
      </c>
      <c r="K12" s="6">
        <v>190</v>
      </c>
      <c r="L12" s="12">
        <f t="shared" si="2"/>
        <v>169.287644</v>
      </c>
      <c r="M12" s="10">
        <v>0.89098759999999999</v>
      </c>
      <c r="N12" s="11"/>
    </row>
    <row r="13" spans="2:14" ht="18" customHeight="1" x14ac:dyDescent="0.25">
      <c r="B13" s="6" t="s">
        <v>33</v>
      </c>
      <c r="C13" s="6">
        <v>250</v>
      </c>
      <c r="D13" s="12">
        <f t="shared" si="0"/>
        <v>228.63910000000001</v>
      </c>
      <c r="E13" s="10">
        <v>0.91455640000000005</v>
      </c>
      <c r="F13" s="11">
        <f t="shared" si="1"/>
        <v>0.91</v>
      </c>
      <c r="J13" s="6" t="s">
        <v>33</v>
      </c>
      <c r="K13" s="6">
        <v>250</v>
      </c>
      <c r="L13" s="12">
        <f t="shared" si="2"/>
        <v>228.63910000000001</v>
      </c>
      <c r="M13" s="10">
        <v>0.91455640000000005</v>
      </c>
      <c r="N13" s="11"/>
    </row>
    <row r="16" spans="2:14" ht="18" customHeight="1" x14ac:dyDescent="0.25">
      <c r="B16" s="31" t="s">
        <v>134</v>
      </c>
    </row>
  </sheetData>
  <hyperlinks>
    <hyperlink ref="B16" location="'Home Page'!A1" display="→ Back to Home Page" xr:uid="{7BD98DE0-D979-4BFF-AD68-1008030F6F0F}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A0576-0DAA-4D96-8CF1-71AA5946D1E7}">
  <dimension ref="B1:N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4.42578125" style="1" customWidth="1"/>
    <col min="3" max="3" width="13.140625" style="1" customWidth="1"/>
    <col min="4" max="4" width="10.85546875" style="1" customWidth="1"/>
    <col min="5" max="5" width="16.140625" style="1" customWidth="1"/>
    <col min="6" max="6" width="18.28515625" style="1" customWidth="1"/>
    <col min="7" max="10" width="9.140625" style="1"/>
    <col min="11" max="11" width="14.28515625" style="1" customWidth="1"/>
    <col min="12" max="12" width="13.140625" style="1" customWidth="1"/>
    <col min="13" max="13" width="13" style="1" customWidth="1"/>
    <col min="14" max="14" width="17.570312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3" t="s">
        <v>36</v>
      </c>
      <c r="C3" s="13"/>
      <c r="D3" s="13"/>
      <c r="E3" s="13"/>
      <c r="F3" s="13"/>
      <c r="J3" s="13" t="s">
        <v>124</v>
      </c>
      <c r="K3" s="13"/>
      <c r="L3" s="13"/>
      <c r="M3" s="13"/>
      <c r="N3" s="13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J5" s="5" t="s">
        <v>1</v>
      </c>
      <c r="K5" s="5" t="s">
        <v>120</v>
      </c>
      <c r="L5" s="5" t="s">
        <v>107</v>
      </c>
      <c r="M5" s="5" t="s">
        <v>106</v>
      </c>
      <c r="N5" s="5" t="s">
        <v>108</v>
      </c>
    </row>
    <row r="6" spans="2:14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23">
        <v>17.145637600000001</v>
      </c>
      <c r="J6" s="6" t="s">
        <v>2</v>
      </c>
      <c r="K6" s="6">
        <v>65</v>
      </c>
      <c r="L6" s="6">
        <v>5.8</v>
      </c>
      <c r="M6" s="6">
        <v>17.145637600000001</v>
      </c>
      <c r="N6" s="23"/>
    </row>
    <row r="7" spans="2:14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23">
        <v>-3.0987650000000002</v>
      </c>
      <c r="J7" s="6" t="s">
        <v>3</v>
      </c>
      <c r="K7" s="6">
        <v>30</v>
      </c>
      <c r="L7" s="6">
        <v>12.3</v>
      </c>
      <c r="M7" s="6">
        <v>-3.0987650000000002</v>
      </c>
      <c r="N7" s="23"/>
    </row>
    <row r="8" spans="2:14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23">
        <v>9.8758400000000002</v>
      </c>
      <c r="J8" s="6" t="s">
        <v>4</v>
      </c>
      <c r="K8" s="6">
        <v>40</v>
      </c>
      <c r="L8" s="6">
        <v>8.1999999999999993</v>
      </c>
      <c r="M8" s="6">
        <v>9.8758400000000002</v>
      </c>
      <c r="N8" s="23"/>
    </row>
    <row r="9" spans="2:14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23">
        <v>4.5673849999999998</v>
      </c>
      <c r="J9" s="6" t="s">
        <v>5</v>
      </c>
      <c r="K9" s="6">
        <v>75</v>
      </c>
      <c r="L9" s="6">
        <v>6.5</v>
      </c>
      <c r="M9" s="6">
        <v>4.5673849999999998</v>
      </c>
      <c r="N9" s="23"/>
    </row>
    <row r="10" spans="2:14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23">
        <v>12.5654</v>
      </c>
      <c r="J10" s="6" t="s">
        <v>6</v>
      </c>
      <c r="K10" s="6">
        <v>55</v>
      </c>
      <c r="L10" s="6">
        <v>10.1</v>
      </c>
      <c r="M10" s="6">
        <v>12.5654</v>
      </c>
      <c r="N10" s="23"/>
    </row>
    <row r="11" spans="2:14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23">
        <v>21.543467849999999</v>
      </c>
      <c r="J11" s="6" t="s">
        <v>7</v>
      </c>
      <c r="K11" s="6">
        <v>70</v>
      </c>
      <c r="L11" s="6">
        <v>7.3</v>
      </c>
      <c r="M11" s="6">
        <v>21.543467849999999</v>
      </c>
      <c r="N11" s="23"/>
    </row>
    <row r="12" spans="2:14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23">
        <v>0.51232109999999997</v>
      </c>
      <c r="J12" s="6" t="s">
        <v>8</v>
      </c>
      <c r="K12" s="6">
        <v>45</v>
      </c>
      <c r="L12" s="6">
        <v>9</v>
      </c>
      <c r="M12" s="6">
        <v>0.51232109999999997</v>
      </c>
      <c r="N12" s="23"/>
    </row>
    <row r="13" spans="2:14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23">
        <v>17.776545429999999</v>
      </c>
      <c r="J13" s="6" t="s">
        <v>9</v>
      </c>
      <c r="K13" s="6">
        <v>80</v>
      </c>
      <c r="L13" s="6">
        <v>8.5</v>
      </c>
      <c r="M13" s="6">
        <v>17.776545429999999</v>
      </c>
      <c r="N13" s="23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F15D052F-0E65-4FAE-B65A-EB2AB707BB2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2A97B-C785-42CD-9EF9-68533032DD26}">
  <dimension ref="B1:E19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8" style="1" bestFit="1" customWidth="1"/>
    <col min="3" max="3" width="18.140625" style="1" customWidth="1"/>
    <col min="4" max="4" width="22" style="1" customWidth="1"/>
    <col min="5" max="5" width="24.7109375" style="2" customWidth="1"/>
    <col min="6" max="16384" width="9.140625" style="1"/>
  </cols>
  <sheetData>
    <row r="1" spans="2:5" ht="18" customHeight="1" thickBot="1" x14ac:dyDescent="0.3">
      <c r="B1" s="14" t="s">
        <v>105</v>
      </c>
      <c r="C1" s="14"/>
      <c r="D1" s="14"/>
      <c r="E1" s="14"/>
    </row>
    <row r="3" spans="2:5" ht="18" customHeight="1" thickBot="1" x14ac:dyDescent="0.3">
      <c r="B3" s="13" t="s">
        <v>58</v>
      </c>
      <c r="C3" s="13"/>
      <c r="D3" s="13"/>
      <c r="E3" s="13"/>
    </row>
    <row r="4" spans="2:5" ht="18" customHeight="1" x14ac:dyDescent="0.25">
      <c r="E4" s="1"/>
    </row>
    <row r="5" spans="2:5" ht="47.25" customHeight="1" x14ac:dyDescent="0.25">
      <c r="B5" s="5" t="s">
        <v>59</v>
      </c>
      <c r="C5" s="5" t="s">
        <v>108</v>
      </c>
      <c r="D5" s="5" t="s">
        <v>60</v>
      </c>
      <c r="E5" s="5" t="s">
        <v>70</v>
      </c>
    </row>
    <row r="6" spans="2:5" ht="30" x14ac:dyDescent="0.25">
      <c r="B6" s="6" t="s">
        <v>61</v>
      </c>
      <c r="C6" s="6">
        <f>ROUND(C17,0)</f>
        <v>17</v>
      </c>
      <c r="D6" s="20" t="str">
        <f ca="1">_xlfn.FORMULATEXT(C6)</f>
        <v>=ROUND(C17,0)</v>
      </c>
      <c r="E6" s="6" t="s">
        <v>69</v>
      </c>
    </row>
    <row r="7" spans="2:5" ht="30" x14ac:dyDescent="0.25">
      <c r="B7" s="6" t="s">
        <v>37</v>
      </c>
      <c r="C7" s="6">
        <f>ROUNDUP(C17,0)</f>
        <v>18</v>
      </c>
      <c r="D7" s="20" t="str">
        <f t="shared" ref="D7:D15" ca="1" si="0">_xlfn.FORMULATEXT(C7)</f>
        <v>=ROUNDUP(C17,0)</v>
      </c>
      <c r="E7" s="6" t="s">
        <v>71</v>
      </c>
    </row>
    <row r="8" spans="2:5" ht="30" x14ac:dyDescent="0.25">
      <c r="B8" s="6" t="s">
        <v>38</v>
      </c>
      <c r="C8" s="6">
        <f>ROUNDDOWN(C17,0)</f>
        <v>17</v>
      </c>
      <c r="D8" s="20" t="str">
        <f t="shared" ca="1" si="0"/>
        <v>=ROUNDDOWN(C17,0)</v>
      </c>
      <c r="E8" s="6" t="s">
        <v>72</v>
      </c>
    </row>
    <row r="9" spans="2:5" ht="30" x14ac:dyDescent="0.25">
      <c r="B9" s="6" t="s">
        <v>62</v>
      </c>
      <c r="C9" s="6">
        <f>MROUND(C17,2)</f>
        <v>18</v>
      </c>
      <c r="D9" s="20" t="str">
        <f t="shared" ca="1" si="0"/>
        <v>=MROUND(C17,2)</v>
      </c>
      <c r="E9" s="6" t="s">
        <v>73</v>
      </c>
    </row>
    <row r="10" spans="2:5" ht="30" x14ac:dyDescent="0.25">
      <c r="B10" s="6" t="s">
        <v>63</v>
      </c>
      <c r="C10" s="6">
        <f>FLOOR(C17,2)</f>
        <v>16</v>
      </c>
      <c r="D10" s="20" t="str">
        <f t="shared" ca="1" si="0"/>
        <v>=FLOOR(C17,2)</v>
      </c>
      <c r="E10" s="6" t="s">
        <v>74</v>
      </c>
    </row>
    <row r="11" spans="2:5" ht="30" x14ac:dyDescent="0.25">
      <c r="B11" s="6" t="s">
        <v>64</v>
      </c>
      <c r="C11" s="6">
        <f>CEILING(C17,2)</f>
        <v>18</v>
      </c>
      <c r="D11" s="20" t="str">
        <f t="shared" ca="1" si="0"/>
        <v>=CEILING(C17,2)</v>
      </c>
      <c r="E11" s="6" t="s">
        <v>75</v>
      </c>
    </row>
    <row r="12" spans="2:5" ht="30" x14ac:dyDescent="0.25">
      <c r="B12" s="6" t="s">
        <v>65</v>
      </c>
      <c r="C12" s="6">
        <f>INT(C17)</f>
        <v>17</v>
      </c>
      <c r="D12" s="20" t="str">
        <f t="shared" ca="1" si="0"/>
        <v>=INT(C17)</v>
      </c>
      <c r="E12" s="6" t="s">
        <v>76</v>
      </c>
    </row>
    <row r="13" spans="2:5" ht="30" x14ac:dyDescent="0.25">
      <c r="B13" s="6" t="s">
        <v>68</v>
      </c>
      <c r="C13" s="6">
        <f>TRUNC(C17,0)</f>
        <v>17</v>
      </c>
      <c r="D13" s="20" t="str">
        <f t="shared" ca="1" si="0"/>
        <v>=TRUNC(C17,0)</v>
      </c>
      <c r="E13" s="6" t="s">
        <v>77</v>
      </c>
    </row>
    <row r="14" spans="2:5" ht="30" x14ac:dyDescent="0.25">
      <c r="B14" s="6" t="s">
        <v>66</v>
      </c>
      <c r="C14" s="6">
        <f>EVEN(C17)</f>
        <v>18</v>
      </c>
      <c r="D14" s="20" t="str">
        <f t="shared" ca="1" si="0"/>
        <v>=EVEN(C17)</v>
      </c>
      <c r="E14" s="6" t="s">
        <v>78</v>
      </c>
    </row>
    <row r="15" spans="2:5" ht="30" x14ac:dyDescent="0.25">
      <c r="B15" s="6" t="s">
        <v>67</v>
      </c>
      <c r="C15" s="6">
        <f>ODD(C17)</f>
        <v>19</v>
      </c>
      <c r="D15" s="20" t="str">
        <f t="shared" ca="1" si="0"/>
        <v>=ODD(C17)</v>
      </c>
      <c r="E15" s="6" t="s">
        <v>79</v>
      </c>
    </row>
    <row r="16" spans="2:5" ht="15" customHeight="1" x14ac:dyDescent="0.25"/>
    <row r="17" spans="2:3" ht="18" customHeight="1" x14ac:dyDescent="0.25">
      <c r="B17" s="19" t="s">
        <v>106</v>
      </c>
      <c r="C17" s="18">
        <v>17.145637600000001</v>
      </c>
    </row>
    <row r="19" spans="2:3" ht="18" customHeight="1" x14ac:dyDescent="0.25">
      <c r="B19" s="31" t="s">
        <v>134</v>
      </c>
    </row>
  </sheetData>
  <hyperlinks>
    <hyperlink ref="B19" location="'Home Page'!A1" display="→ Back to Home Page" xr:uid="{C0C06B42-A624-485C-8DD2-34DB8837481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886D-A069-443B-A173-51151D3AE0FC}">
  <dimension ref="B1:O18"/>
  <sheetViews>
    <sheetView showGridLines="0" zoomScaleNormal="100" workbookViewId="0">
      <selection activeCell="B9" sqref="B9"/>
    </sheetView>
  </sheetViews>
  <sheetFormatPr defaultRowHeight="15" customHeight="1" x14ac:dyDescent="0.25"/>
  <cols>
    <col min="1" max="1" width="3.5703125" style="1" customWidth="1"/>
    <col min="2" max="2" width="16.140625" style="1" customWidth="1"/>
    <col min="3" max="3" width="11.7109375" style="1" customWidth="1"/>
    <col min="4" max="4" width="13.7109375" style="1" customWidth="1"/>
    <col min="5" max="5" width="16.28515625" style="1" customWidth="1"/>
    <col min="6" max="6" width="6.28515625" style="1" customWidth="1"/>
    <col min="7" max="16" width="9.140625" style="1"/>
    <col min="17" max="17" width="9.140625" style="1" customWidth="1"/>
    <col min="18" max="16384" width="9.140625" style="1"/>
  </cols>
  <sheetData>
    <row r="1" spans="2:15" ht="15" customHeight="1" thickBot="1" x14ac:dyDescent="0.3">
      <c r="B1" s="14" t="s">
        <v>105</v>
      </c>
      <c r="C1" s="14"/>
      <c r="D1" s="14"/>
      <c r="E1" s="14"/>
      <c r="F1" s="14"/>
      <c r="K1" s="14" t="s">
        <v>105</v>
      </c>
      <c r="L1" s="14"/>
      <c r="M1" s="14"/>
      <c r="N1" s="14"/>
      <c r="O1" s="14"/>
    </row>
    <row r="3" spans="2:15" ht="15" customHeight="1" thickBot="1" x14ac:dyDescent="0.3">
      <c r="B3" s="13" t="s">
        <v>10</v>
      </c>
      <c r="C3" s="13"/>
      <c r="D3" s="13"/>
      <c r="E3" s="13"/>
      <c r="F3" s="13"/>
      <c r="K3" s="13" t="s">
        <v>123</v>
      </c>
      <c r="L3" s="13"/>
      <c r="M3" s="13"/>
      <c r="N3" s="13"/>
      <c r="O3" s="13"/>
    </row>
    <row r="5" spans="2:15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121</v>
      </c>
      <c r="K5" s="5" t="s">
        <v>1</v>
      </c>
      <c r="L5" s="5" t="s">
        <v>120</v>
      </c>
      <c r="M5" s="5" t="s">
        <v>107</v>
      </c>
      <c r="N5" s="5" t="s">
        <v>106</v>
      </c>
      <c r="O5" s="5" t="s">
        <v>121</v>
      </c>
    </row>
    <row r="6" spans="2:15" ht="18" customHeight="1" x14ac:dyDescent="0.25">
      <c r="B6" s="3" t="s">
        <v>2</v>
      </c>
      <c r="C6" s="3">
        <v>65</v>
      </c>
      <c r="D6" s="3">
        <v>5.8</v>
      </c>
      <c r="E6" s="3">
        <v>17.145637600000001</v>
      </c>
      <c r="F6" s="3">
        <v>17.145637600000001</v>
      </c>
      <c r="K6" s="3" t="s">
        <v>2</v>
      </c>
      <c r="L6" s="3">
        <v>65</v>
      </c>
      <c r="M6" s="3">
        <v>5.8</v>
      </c>
      <c r="N6" s="3">
        <v>17.145637600000001</v>
      </c>
      <c r="O6" s="3"/>
    </row>
    <row r="7" spans="2:15" ht="18" customHeight="1" x14ac:dyDescent="0.25">
      <c r="B7" s="3" t="s">
        <v>3</v>
      </c>
      <c r="C7" s="3">
        <v>30</v>
      </c>
      <c r="D7" s="3">
        <v>12.3</v>
      </c>
      <c r="E7" s="3">
        <v>-3.0987650000000002</v>
      </c>
      <c r="F7" s="3">
        <v>-3.0987650000000002</v>
      </c>
      <c r="K7" s="3" t="s">
        <v>3</v>
      </c>
      <c r="L7" s="3">
        <v>30</v>
      </c>
      <c r="M7" s="3">
        <v>12.3</v>
      </c>
      <c r="N7" s="3">
        <v>-3.0987650000000002</v>
      </c>
      <c r="O7" s="3"/>
    </row>
    <row r="8" spans="2:15" ht="18" customHeight="1" x14ac:dyDescent="0.25">
      <c r="B8" s="3" t="s">
        <v>4</v>
      </c>
      <c r="C8" s="3">
        <v>40</v>
      </c>
      <c r="D8" s="3">
        <v>8.1999999999999993</v>
      </c>
      <c r="E8" s="3">
        <v>9.8758400000000002</v>
      </c>
      <c r="F8" s="3">
        <v>9.8758400000000002</v>
      </c>
      <c r="K8" s="3" t="s">
        <v>4</v>
      </c>
      <c r="L8" s="3">
        <v>40</v>
      </c>
      <c r="M8" s="3">
        <v>8.1999999999999993</v>
      </c>
      <c r="N8" s="3">
        <v>9.8758400000000002</v>
      </c>
      <c r="O8" s="3"/>
    </row>
    <row r="9" spans="2:15" ht="18" customHeight="1" x14ac:dyDescent="0.25">
      <c r="B9" s="3" t="s">
        <v>5</v>
      </c>
      <c r="C9" s="3">
        <v>75</v>
      </c>
      <c r="D9" s="3">
        <v>6.5</v>
      </c>
      <c r="E9" s="3">
        <v>4.5673849999999998</v>
      </c>
      <c r="F9" s="3">
        <v>4.5673849999999998</v>
      </c>
      <c r="K9" s="3" t="s">
        <v>5</v>
      </c>
      <c r="L9" s="3">
        <v>75</v>
      </c>
      <c r="M9" s="3">
        <v>6.5</v>
      </c>
      <c r="N9" s="3">
        <v>4.5673849999999998</v>
      </c>
      <c r="O9" s="3"/>
    </row>
    <row r="10" spans="2:15" ht="18" customHeight="1" x14ac:dyDescent="0.25">
      <c r="B10" s="3" t="s">
        <v>6</v>
      </c>
      <c r="C10" s="3">
        <v>55</v>
      </c>
      <c r="D10" s="3">
        <v>10.1</v>
      </c>
      <c r="E10" s="3">
        <v>12.5654</v>
      </c>
      <c r="F10" s="3">
        <v>12.5654</v>
      </c>
      <c r="K10" s="3" t="s">
        <v>6</v>
      </c>
      <c r="L10" s="3">
        <v>55</v>
      </c>
      <c r="M10" s="3">
        <v>10.1</v>
      </c>
      <c r="N10" s="3">
        <v>12.5654</v>
      </c>
      <c r="O10" s="3"/>
    </row>
    <row r="11" spans="2:15" ht="18" customHeight="1" x14ac:dyDescent="0.25">
      <c r="B11" s="3" t="s">
        <v>7</v>
      </c>
      <c r="C11" s="3">
        <v>70</v>
      </c>
      <c r="D11" s="3">
        <v>7.3</v>
      </c>
      <c r="E11" s="3">
        <v>21.543467849999999</v>
      </c>
      <c r="F11" s="3">
        <v>21.543467849999999</v>
      </c>
      <c r="K11" s="3" t="s">
        <v>7</v>
      </c>
      <c r="L11" s="3">
        <v>70</v>
      </c>
      <c r="M11" s="3">
        <v>7.3</v>
      </c>
      <c r="N11" s="3">
        <v>21.543467849999999</v>
      </c>
      <c r="O11" s="3"/>
    </row>
    <row r="12" spans="2:15" ht="18" customHeight="1" x14ac:dyDescent="0.25">
      <c r="B12" s="3" t="s">
        <v>8</v>
      </c>
      <c r="C12" s="3">
        <v>45</v>
      </c>
      <c r="D12" s="3">
        <v>9</v>
      </c>
      <c r="E12" s="3">
        <v>0.51232109999999997</v>
      </c>
      <c r="F12" s="3">
        <v>0.51232109999999997</v>
      </c>
      <c r="K12" s="3" t="s">
        <v>8</v>
      </c>
      <c r="L12" s="3">
        <v>45</v>
      </c>
      <c r="M12" s="3">
        <v>9</v>
      </c>
      <c r="N12" s="3">
        <v>0.51232109999999997</v>
      </c>
      <c r="O12" s="3"/>
    </row>
    <row r="13" spans="2:15" ht="18" customHeight="1" x14ac:dyDescent="0.25">
      <c r="B13" s="3" t="s">
        <v>9</v>
      </c>
      <c r="C13" s="3">
        <v>80</v>
      </c>
      <c r="D13" s="3">
        <v>8.5</v>
      </c>
      <c r="E13" s="3">
        <v>17.776545429999999</v>
      </c>
      <c r="F13" s="3">
        <v>17.776545429999999</v>
      </c>
      <c r="K13" s="3" t="s">
        <v>9</v>
      </c>
      <c r="L13" s="3">
        <v>80</v>
      </c>
      <c r="M13" s="3">
        <v>8.5</v>
      </c>
      <c r="N13" s="3">
        <v>17.776545429999999</v>
      </c>
      <c r="O13" s="3"/>
    </row>
    <row r="18" spans="2:2" ht="15" customHeight="1" x14ac:dyDescent="0.25">
      <c r="B18" s="31" t="s">
        <v>134</v>
      </c>
    </row>
  </sheetData>
  <hyperlinks>
    <hyperlink ref="B18" location="'Home Page'!A1" display="→ Back to Home Page" xr:uid="{BD2ABD2A-C59E-454C-9CB5-92227260D2F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BC8B5-0C48-41B5-984F-6CBA1F8F45F9}">
  <dimension ref="B1:N17"/>
  <sheetViews>
    <sheetView showGridLines="0" workbookViewId="0"/>
  </sheetViews>
  <sheetFormatPr defaultRowHeight="18" customHeight="1" x14ac:dyDescent="0.25"/>
  <cols>
    <col min="1" max="1" width="2.5703125" style="1" customWidth="1"/>
    <col min="2" max="2" width="12.85546875" style="1" customWidth="1"/>
    <col min="3" max="3" width="11.140625" style="1" customWidth="1"/>
    <col min="4" max="4" width="14.42578125" style="1" customWidth="1"/>
    <col min="5" max="5" width="14.28515625" style="1" customWidth="1"/>
    <col min="6" max="6" width="18" style="1" customWidth="1"/>
    <col min="7" max="13" width="9.140625" style="1"/>
    <col min="14" max="14" width="14.14062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7" t="s">
        <v>11</v>
      </c>
      <c r="C3" s="17"/>
      <c r="D3" s="17"/>
      <c r="E3" s="17"/>
      <c r="F3" s="17"/>
      <c r="J3" s="17" t="s">
        <v>123</v>
      </c>
      <c r="K3" s="17"/>
      <c r="L3" s="17"/>
      <c r="M3" s="17"/>
      <c r="N3" s="17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J5" s="5" t="s">
        <v>1</v>
      </c>
      <c r="K5" s="5" t="s">
        <v>120</v>
      </c>
      <c r="L5" s="5" t="s">
        <v>107</v>
      </c>
      <c r="M5" s="5" t="s">
        <v>106</v>
      </c>
      <c r="N5" s="5" t="s">
        <v>108</v>
      </c>
    </row>
    <row r="6" spans="2:14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12">
        <v>17.145637600000001</v>
      </c>
      <c r="J6" s="6" t="s">
        <v>2</v>
      </c>
      <c r="K6" s="6">
        <v>65</v>
      </c>
      <c r="L6" s="6">
        <v>5.8</v>
      </c>
      <c r="M6" s="6">
        <v>17.145637600000001</v>
      </c>
      <c r="N6" s="12"/>
    </row>
    <row r="7" spans="2:14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12">
        <v>-3.0987650000000002</v>
      </c>
      <c r="J7" s="6" t="s">
        <v>3</v>
      </c>
      <c r="K7" s="6">
        <v>30</v>
      </c>
      <c r="L7" s="6">
        <v>12.3</v>
      </c>
      <c r="M7" s="6">
        <v>-3.0987650000000002</v>
      </c>
      <c r="N7" s="12"/>
    </row>
    <row r="8" spans="2:14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12">
        <v>9.8758400000000002</v>
      </c>
      <c r="J8" s="6" t="s">
        <v>4</v>
      </c>
      <c r="K8" s="6">
        <v>40</v>
      </c>
      <c r="L8" s="6">
        <v>8.1999999999999993</v>
      </c>
      <c r="M8" s="6">
        <v>9.8758400000000002</v>
      </c>
      <c r="N8" s="12"/>
    </row>
    <row r="9" spans="2:14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12">
        <v>4.5673849999999998</v>
      </c>
      <c r="J9" s="6" t="s">
        <v>5</v>
      </c>
      <c r="K9" s="6">
        <v>75</v>
      </c>
      <c r="L9" s="6">
        <v>6.5</v>
      </c>
      <c r="M9" s="6">
        <v>4.5673849999999998</v>
      </c>
      <c r="N9" s="12"/>
    </row>
    <row r="10" spans="2:14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12">
        <v>12.5654</v>
      </c>
      <c r="J10" s="6" t="s">
        <v>6</v>
      </c>
      <c r="K10" s="6">
        <v>55</v>
      </c>
      <c r="L10" s="6">
        <v>10.1</v>
      </c>
      <c r="M10" s="6">
        <v>12.5654</v>
      </c>
      <c r="N10" s="12"/>
    </row>
    <row r="11" spans="2:14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12">
        <v>21.543467849999999</v>
      </c>
      <c r="J11" s="6" t="s">
        <v>7</v>
      </c>
      <c r="K11" s="6">
        <v>70</v>
      </c>
      <c r="L11" s="6">
        <v>7.3</v>
      </c>
      <c r="M11" s="6">
        <v>21.543467849999999</v>
      </c>
      <c r="N11" s="12"/>
    </row>
    <row r="12" spans="2:14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12">
        <v>0.51232109999999997</v>
      </c>
      <c r="J12" s="6" t="s">
        <v>8</v>
      </c>
      <c r="K12" s="6">
        <v>45</v>
      </c>
      <c r="L12" s="6">
        <v>9</v>
      </c>
      <c r="M12" s="6">
        <v>0.51232109999999997</v>
      </c>
      <c r="N12" s="12"/>
    </row>
    <row r="13" spans="2:14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12">
        <v>17.776545429999999</v>
      </c>
      <c r="J13" s="6" t="s">
        <v>9</v>
      </c>
      <c r="K13" s="6">
        <v>80</v>
      </c>
      <c r="L13" s="6">
        <v>8.5</v>
      </c>
      <c r="M13" s="6">
        <v>17.776545429999999</v>
      </c>
      <c r="N13" s="12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9B902F1C-593A-4857-9997-113CE6174C5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E26C3-91E4-4442-9467-571BBD012D7C}">
  <dimension ref="B1:N16"/>
  <sheetViews>
    <sheetView showGridLines="0" workbookViewId="0"/>
  </sheetViews>
  <sheetFormatPr defaultRowHeight="18" customHeight="1" x14ac:dyDescent="0.25"/>
  <cols>
    <col min="1" max="1" width="3.140625" style="1" customWidth="1"/>
    <col min="2" max="2" width="12.42578125" style="1" customWidth="1"/>
    <col min="3" max="3" width="11.42578125" style="1" customWidth="1"/>
    <col min="4" max="4" width="14.140625" style="1" customWidth="1"/>
    <col min="5" max="5" width="14" style="1" customWidth="1"/>
    <col min="6" max="6" width="17.7109375" style="1" customWidth="1"/>
    <col min="7" max="13" width="9.140625" style="1"/>
    <col min="14" max="14" width="16.2851562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17" t="s">
        <v>12</v>
      </c>
      <c r="C3" s="17"/>
      <c r="D3" s="17"/>
      <c r="E3" s="17"/>
      <c r="F3" s="17"/>
      <c r="J3" s="17" t="s">
        <v>123</v>
      </c>
      <c r="K3" s="17"/>
      <c r="L3" s="17"/>
      <c r="M3" s="17"/>
      <c r="N3" s="17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J5" s="5" t="s">
        <v>1</v>
      </c>
      <c r="K5" s="5" t="s">
        <v>120</v>
      </c>
      <c r="L5" s="5" t="s">
        <v>107</v>
      </c>
      <c r="M5" s="5" t="s">
        <v>106</v>
      </c>
      <c r="N5" s="5" t="s">
        <v>108</v>
      </c>
    </row>
    <row r="6" spans="2:14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16">
        <v>17.145637600000001</v>
      </c>
      <c r="J6" s="6" t="s">
        <v>2</v>
      </c>
      <c r="K6" s="6">
        <v>65</v>
      </c>
      <c r="L6" s="6">
        <v>5.8</v>
      </c>
      <c r="M6" s="6">
        <v>17.145637600000001</v>
      </c>
      <c r="N6" s="12"/>
    </row>
    <row r="7" spans="2:14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16">
        <v>-3.0987650000000002</v>
      </c>
      <c r="J7" s="6" t="s">
        <v>3</v>
      </c>
      <c r="K7" s="6">
        <v>30</v>
      </c>
      <c r="L7" s="6">
        <v>12.3</v>
      </c>
      <c r="M7" s="6">
        <v>-3.0987650000000002</v>
      </c>
      <c r="N7" s="12"/>
    </row>
    <row r="8" spans="2:14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16">
        <v>9.8758400000000002</v>
      </c>
      <c r="J8" s="6" t="s">
        <v>4</v>
      </c>
      <c r="K8" s="6">
        <v>40</v>
      </c>
      <c r="L8" s="6">
        <v>8.1999999999999993</v>
      </c>
      <c r="M8" s="6">
        <v>9.8758400000000002</v>
      </c>
      <c r="N8" s="12"/>
    </row>
    <row r="9" spans="2:14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16">
        <v>4.5673849999999998</v>
      </c>
      <c r="J9" s="6" t="s">
        <v>5</v>
      </c>
      <c r="K9" s="6">
        <v>75</v>
      </c>
      <c r="L9" s="6">
        <v>6.5</v>
      </c>
      <c r="M9" s="6">
        <v>4.5673849999999998</v>
      </c>
      <c r="N9" s="12"/>
    </row>
    <row r="10" spans="2:14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16">
        <v>12.5654</v>
      </c>
      <c r="J10" s="6" t="s">
        <v>6</v>
      </c>
      <c r="K10" s="6">
        <v>55</v>
      </c>
      <c r="L10" s="6">
        <v>10.1</v>
      </c>
      <c r="M10" s="6">
        <v>12.5654</v>
      </c>
      <c r="N10" s="12"/>
    </row>
    <row r="11" spans="2:14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16">
        <v>21.543467849999999</v>
      </c>
      <c r="J11" s="6" t="s">
        <v>7</v>
      </c>
      <c r="K11" s="6">
        <v>70</v>
      </c>
      <c r="L11" s="6">
        <v>7.3</v>
      </c>
      <c r="M11" s="6">
        <v>21.543467849999999</v>
      </c>
      <c r="N11" s="12"/>
    </row>
    <row r="12" spans="2:14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16">
        <v>0.51232109999999997</v>
      </c>
      <c r="J12" s="6" t="s">
        <v>8</v>
      </c>
      <c r="K12" s="6">
        <v>45</v>
      </c>
      <c r="L12" s="6">
        <v>9</v>
      </c>
      <c r="M12" s="6">
        <v>0.51232109999999997</v>
      </c>
      <c r="N12" s="12"/>
    </row>
    <row r="13" spans="2:14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16">
        <v>17.776545429999999</v>
      </c>
      <c r="J13" s="6" t="s">
        <v>9</v>
      </c>
      <c r="K13" s="6">
        <v>80</v>
      </c>
      <c r="L13" s="6">
        <v>8.5</v>
      </c>
      <c r="M13" s="6">
        <v>17.776545429999999</v>
      </c>
      <c r="N13" s="12"/>
    </row>
    <row r="15" spans="2:14" ht="34.5" customHeight="1" x14ac:dyDescent="0.25">
      <c r="B15" s="35"/>
      <c r="C15" s="35"/>
      <c r="D15" s="35"/>
      <c r="E15" s="35"/>
      <c r="F15" s="35"/>
    </row>
    <row r="16" spans="2:14" ht="18" customHeight="1" x14ac:dyDescent="0.25">
      <c r="B16" s="31" t="s">
        <v>134</v>
      </c>
    </row>
  </sheetData>
  <mergeCells count="1">
    <mergeCell ref="B15:F15"/>
  </mergeCells>
  <hyperlinks>
    <hyperlink ref="B16" location="'Home Page'!A1" display="→ Back to Home Page" xr:uid="{144AFB66-5FCB-4885-91EE-C4A6A132A14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1127-774A-4C65-962E-867BC377D0E4}">
  <dimension ref="B1:M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3.140625" style="1" customWidth="1"/>
    <col min="4" max="4" width="15.7109375" style="1" customWidth="1"/>
    <col min="5" max="5" width="14.7109375" style="1" customWidth="1"/>
    <col min="6" max="6" width="18.5703125" style="1" customWidth="1"/>
    <col min="7" max="12" width="9.140625" style="1"/>
    <col min="13" max="13" width="14.7109375" style="1" customWidth="1"/>
    <col min="14" max="16384" width="9.140625" style="1"/>
  </cols>
  <sheetData>
    <row r="1" spans="2:13" ht="18" customHeight="1" thickBot="1" x14ac:dyDescent="0.3">
      <c r="B1" s="14" t="s">
        <v>105</v>
      </c>
      <c r="C1" s="14"/>
      <c r="D1" s="14"/>
      <c r="E1" s="14"/>
      <c r="F1" s="14"/>
      <c r="I1" s="14" t="s">
        <v>105</v>
      </c>
      <c r="J1" s="14"/>
      <c r="K1" s="14"/>
      <c r="L1" s="14"/>
      <c r="M1" s="14"/>
    </row>
    <row r="3" spans="2:13" ht="18" customHeight="1" thickBot="1" x14ac:dyDescent="0.3">
      <c r="B3" s="13" t="s">
        <v>13</v>
      </c>
      <c r="C3" s="13"/>
      <c r="D3" s="13"/>
      <c r="E3" s="13"/>
      <c r="F3" s="13"/>
      <c r="I3" s="17" t="s">
        <v>123</v>
      </c>
      <c r="J3" s="17"/>
      <c r="K3" s="17"/>
      <c r="L3" s="17"/>
      <c r="M3" s="17"/>
    </row>
    <row r="4" spans="2:13" ht="18" customHeight="1" x14ac:dyDescent="0.25">
      <c r="B4" s="2"/>
      <c r="C4" s="2"/>
      <c r="D4" s="2"/>
      <c r="E4" s="2"/>
      <c r="F4" s="2"/>
      <c r="I4" s="2"/>
      <c r="J4" s="2"/>
      <c r="K4" s="2"/>
      <c r="L4" s="2"/>
      <c r="M4" s="2"/>
    </row>
    <row r="5" spans="2:13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I5" s="5" t="s">
        <v>1</v>
      </c>
      <c r="J5" s="5" t="s">
        <v>120</v>
      </c>
      <c r="K5" s="5" t="s">
        <v>107</v>
      </c>
      <c r="L5" s="5" t="s">
        <v>106</v>
      </c>
      <c r="M5" s="5" t="s">
        <v>108</v>
      </c>
    </row>
    <row r="6" spans="2:13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6">
        <f>ROUND(E6,0)</f>
        <v>17</v>
      </c>
      <c r="I6" s="6" t="s">
        <v>2</v>
      </c>
      <c r="J6" s="6">
        <v>65</v>
      </c>
      <c r="K6" s="6">
        <v>5.8</v>
      </c>
      <c r="L6" s="6">
        <v>17.145637600000001</v>
      </c>
      <c r="M6" s="12"/>
    </row>
    <row r="7" spans="2:13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6">
        <f t="shared" ref="F7:F13" si="0">ROUND(E7,0)</f>
        <v>-3</v>
      </c>
      <c r="I7" s="6" t="s">
        <v>3</v>
      </c>
      <c r="J7" s="6">
        <v>30</v>
      </c>
      <c r="K7" s="6">
        <v>12.3</v>
      </c>
      <c r="L7" s="6">
        <v>-3.0987650000000002</v>
      </c>
      <c r="M7" s="12"/>
    </row>
    <row r="8" spans="2:13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6">
        <f t="shared" si="0"/>
        <v>10</v>
      </c>
      <c r="I8" s="6" t="s">
        <v>4</v>
      </c>
      <c r="J8" s="6">
        <v>40</v>
      </c>
      <c r="K8" s="6">
        <v>8.1999999999999993</v>
      </c>
      <c r="L8" s="6">
        <v>9.8758400000000002</v>
      </c>
      <c r="M8" s="12"/>
    </row>
    <row r="9" spans="2:13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6">
        <f t="shared" si="0"/>
        <v>5</v>
      </c>
      <c r="I9" s="6" t="s">
        <v>5</v>
      </c>
      <c r="J9" s="6">
        <v>75</v>
      </c>
      <c r="K9" s="6">
        <v>6.5</v>
      </c>
      <c r="L9" s="6">
        <v>4.5673849999999998</v>
      </c>
      <c r="M9" s="12"/>
    </row>
    <row r="10" spans="2:13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6">
        <f t="shared" si="0"/>
        <v>13</v>
      </c>
      <c r="I10" s="6" t="s">
        <v>6</v>
      </c>
      <c r="J10" s="6">
        <v>55</v>
      </c>
      <c r="K10" s="6">
        <v>10.1</v>
      </c>
      <c r="L10" s="6">
        <v>12.5654</v>
      </c>
      <c r="M10" s="12"/>
    </row>
    <row r="11" spans="2:13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6">
        <f t="shared" si="0"/>
        <v>22</v>
      </c>
      <c r="I11" s="6" t="s">
        <v>7</v>
      </c>
      <c r="J11" s="6">
        <v>70</v>
      </c>
      <c r="K11" s="6">
        <v>7.3</v>
      </c>
      <c r="L11" s="6">
        <v>21.543467849999999</v>
      </c>
      <c r="M11" s="12"/>
    </row>
    <row r="12" spans="2:13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6">
        <f t="shared" si="0"/>
        <v>1</v>
      </c>
      <c r="I12" s="6" t="s">
        <v>8</v>
      </c>
      <c r="J12" s="6">
        <v>45</v>
      </c>
      <c r="K12" s="6">
        <v>9</v>
      </c>
      <c r="L12" s="6">
        <v>0.51232109999999997</v>
      </c>
      <c r="M12" s="12"/>
    </row>
    <row r="13" spans="2:13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6">
        <f t="shared" si="0"/>
        <v>18</v>
      </c>
      <c r="I13" s="6" t="s">
        <v>9</v>
      </c>
      <c r="J13" s="6">
        <v>80</v>
      </c>
      <c r="K13" s="6">
        <v>8.5</v>
      </c>
      <c r="L13" s="6">
        <v>17.776545429999999</v>
      </c>
      <c r="M13" s="12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F0AFE810-B228-4555-9B24-B723FE137F9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97DFD-C424-474D-BAD6-31F7294C788E}">
  <dimension ref="B1:M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3.140625" style="1" customWidth="1"/>
    <col min="4" max="4" width="15.7109375" style="1" customWidth="1"/>
    <col min="5" max="5" width="14.7109375" style="1" customWidth="1"/>
    <col min="6" max="6" width="17.5703125" style="1" customWidth="1"/>
    <col min="7" max="12" width="9.140625" style="1"/>
    <col min="13" max="13" width="16.28515625" style="1" customWidth="1"/>
    <col min="14" max="16384" width="9.140625" style="1"/>
  </cols>
  <sheetData>
    <row r="1" spans="2:13" ht="18" customHeight="1" thickBot="1" x14ac:dyDescent="0.3">
      <c r="B1" s="14" t="s">
        <v>105</v>
      </c>
      <c r="C1" s="14"/>
      <c r="D1" s="14"/>
      <c r="E1" s="14"/>
      <c r="F1" s="14"/>
      <c r="I1" s="14" t="s">
        <v>105</v>
      </c>
      <c r="J1" s="14"/>
      <c r="K1" s="14"/>
      <c r="L1" s="14"/>
      <c r="M1" s="14"/>
    </row>
    <row r="3" spans="2:13" ht="18" customHeight="1" thickBot="1" x14ac:dyDescent="0.3">
      <c r="B3" s="13" t="s">
        <v>14</v>
      </c>
      <c r="C3" s="13"/>
      <c r="D3" s="13"/>
      <c r="E3" s="13"/>
      <c r="F3" s="13"/>
      <c r="I3" s="17" t="s">
        <v>123</v>
      </c>
      <c r="J3" s="17"/>
      <c r="K3" s="17"/>
      <c r="L3" s="17"/>
      <c r="M3" s="17"/>
    </row>
    <row r="4" spans="2:13" ht="18" customHeight="1" x14ac:dyDescent="0.25">
      <c r="B4" s="2"/>
      <c r="C4" s="2"/>
      <c r="D4" s="2"/>
      <c r="E4" s="2"/>
      <c r="F4" s="2"/>
      <c r="I4" s="2"/>
      <c r="J4" s="2"/>
      <c r="K4" s="2"/>
      <c r="L4" s="2"/>
      <c r="M4" s="2"/>
    </row>
    <row r="5" spans="2:13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I5" s="5" t="s">
        <v>1</v>
      </c>
      <c r="J5" s="5" t="s">
        <v>120</v>
      </c>
      <c r="K5" s="5" t="s">
        <v>107</v>
      </c>
      <c r="L5" s="5" t="s">
        <v>106</v>
      </c>
      <c r="M5" s="5" t="s">
        <v>108</v>
      </c>
    </row>
    <row r="6" spans="2:13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6">
        <f>ROUNDUP(E6,0)</f>
        <v>18</v>
      </c>
      <c r="I6" s="6" t="s">
        <v>2</v>
      </c>
      <c r="J6" s="6">
        <v>65</v>
      </c>
      <c r="K6" s="6">
        <v>5.8</v>
      </c>
      <c r="L6" s="6">
        <v>17.145637600000001</v>
      </c>
      <c r="M6" s="12"/>
    </row>
    <row r="7" spans="2:13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6">
        <f t="shared" ref="F7:F13" si="0">ROUNDUP(E7,0)</f>
        <v>-4</v>
      </c>
      <c r="I7" s="6" t="s">
        <v>3</v>
      </c>
      <c r="J7" s="6">
        <v>30</v>
      </c>
      <c r="K7" s="6">
        <v>12.3</v>
      </c>
      <c r="L7" s="6">
        <v>-3.0987650000000002</v>
      </c>
      <c r="M7" s="12"/>
    </row>
    <row r="8" spans="2:13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6">
        <f t="shared" si="0"/>
        <v>10</v>
      </c>
      <c r="I8" s="6" t="s">
        <v>4</v>
      </c>
      <c r="J8" s="6">
        <v>40</v>
      </c>
      <c r="K8" s="6">
        <v>8.1999999999999993</v>
      </c>
      <c r="L8" s="6">
        <v>9.8758400000000002</v>
      </c>
      <c r="M8" s="12"/>
    </row>
    <row r="9" spans="2:13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6">
        <f t="shared" si="0"/>
        <v>5</v>
      </c>
      <c r="I9" s="6" t="s">
        <v>5</v>
      </c>
      <c r="J9" s="6">
        <v>75</v>
      </c>
      <c r="K9" s="6">
        <v>6.5</v>
      </c>
      <c r="L9" s="6">
        <v>4.5673849999999998</v>
      </c>
      <c r="M9" s="12"/>
    </row>
    <row r="10" spans="2:13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6">
        <f t="shared" si="0"/>
        <v>13</v>
      </c>
      <c r="I10" s="6" t="s">
        <v>6</v>
      </c>
      <c r="J10" s="6">
        <v>55</v>
      </c>
      <c r="K10" s="6">
        <v>10.1</v>
      </c>
      <c r="L10" s="6">
        <v>12.5654</v>
      </c>
      <c r="M10" s="12"/>
    </row>
    <row r="11" spans="2:13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6">
        <f t="shared" si="0"/>
        <v>22</v>
      </c>
      <c r="I11" s="6" t="s">
        <v>7</v>
      </c>
      <c r="J11" s="6">
        <v>70</v>
      </c>
      <c r="K11" s="6">
        <v>7.3</v>
      </c>
      <c r="L11" s="6">
        <v>21.543467849999999</v>
      </c>
      <c r="M11" s="12"/>
    </row>
    <row r="12" spans="2:13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6">
        <f t="shared" si="0"/>
        <v>1</v>
      </c>
      <c r="I12" s="6" t="s">
        <v>8</v>
      </c>
      <c r="J12" s="6">
        <v>45</v>
      </c>
      <c r="K12" s="6">
        <v>9</v>
      </c>
      <c r="L12" s="6">
        <v>0.51232109999999997</v>
      </c>
      <c r="M12" s="12"/>
    </row>
    <row r="13" spans="2:13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6">
        <f t="shared" si="0"/>
        <v>18</v>
      </c>
      <c r="I13" s="6" t="s">
        <v>9</v>
      </c>
      <c r="J13" s="6">
        <v>80</v>
      </c>
      <c r="K13" s="6">
        <v>8.5</v>
      </c>
      <c r="L13" s="6">
        <v>17.776545429999999</v>
      </c>
      <c r="M13" s="12"/>
    </row>
    <row r="17" spans="2:2" ht="18" customHeight="1" x14ac:dyDescent="0.25">
      <c r="B17" s="31" t="s">
        <v>134</v>
      </c>
    </row>
  </sheetData>
  <hyperlinks>
    <hyperlink ref="B17" location="'Home Page'!A1" display="→ Back to Home Page" xr:uid="{8559A090-437F-4AF9-9E14-AEAC3D1CFBB2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09035-465E-4B8A-BE3C-87C0CDDF5693}">
  <dimension ref="B1:N17"/>
  <sheetViews>
    <sheetView showGridLines="0" workbookViewId="0"/>
  </sheetViews>
  <sheetFormatPr defaultRowHeight="18" customHeight="1" x14ac:dyDescent="0.25"/>
  <cols>
    <col min="1" max="1" width="3.5703125" style="1" customWidth="1"/>
    <col min="2" max="2" width="12.85546875" style="1" customWidth="1"/>
    <col min="3" max="3" width="13.140625" style="1" customWidth="1"/>
    <col min="4" max="4" width="15.7109375" style="1" customWidth="1"/>
    <col min="5" max="5" width="14.7109375" style="1" customWidth="1"/>
    <col min="6" max="6" width="18.28515625" style="1" customWidth="1"/>
    <col min="7" max="12" width="9.140625" style="1"/>
    <col min="13" max="13" width="13.5703125" style="1" customWidth="1"/>
    <col min="14" max="14" width="20.42578125" style="1" customWidth="1"/>
    <col min="15" max="16384" width="9.140625" style="1"/>
  </cols>
  <sheetData>
    <row r="1" spans="2:14" ht="18" customHeight="1" thickBot="1" x14ac:dyDescent="0.3">
      <c r="B1" s="14" t="s">
        <v>105</v>
      </c>
      <c r="C1" s="14"/>
      <c r="D1" s="14"/>
      <c r="E1" s="14"/>
      <c r="F1" s="14"/>
      <c r="J1" s="14" t="s">
        <v>105</v>
      </c>
      <c r="K1" s="14"/>
      <c r="L1" s="14"/>
      <c r="M1" s="14"/>
      <c r="N1" s="14"/>
    </row>
    <row r="3" spans="2:14" ht="18" customHeight="1" thickBot="1" x14ac:dyDescent="0.3">
      <c r="B3" s="36" t="s">
        <v>94</v>
      </c>
      <c r="C3" s="36"/>
      <c r="D3" s="36"/>
      <c r="E3" s="36"/>
      <c r="F3" s="36"/>
      <c r="J3" s="17" t="s">
        <v>123</v>
      </c>
      <c r="K3" s="17"/>
      <c r="L3" s="17"/>
      <c r="M3" s="17"/>
      <c r="N3" s="17"/>
    </row>
    <row r="4" spans="2:14" ht="18" customHeight="1" x14ac:dyDescent="0.25">
      <c r="B4" s="2"/>
      <c r="C4" s="2"/>
      <c r="D4" s="2"/>
      <c r="E4" s="2"/>
      <c r="F4" s="2"/>
      <c r="J4" s="2"/>
      <c r="K4" s="2"/>
      <c r="L4" s="2"/>
      <c r="M4" s="2"/>
      <c r="N4" s="2"/>
    </row>
    <row r="5" spans="2:14" ht="47.25" x14ac:dyDescent="0.25">
      <c r="B5" s="5" t="s">
        <v>1</v>
      </c>
      <c r="C5" s="5" t="s">
        <v>120</v>
      </c>
      <c r="D5" s="5" t="s">
        <v>107</v>
      </c>
      <c r="E5" s="5" t="s">
        <v>106</v>
      </c>
      <c r="F5" s="5" t="s">
        <v>108</v>
      </c>
      <c r="J5" s="5" t="s">
        <v>1</v>
      </c>
      <c r="K5" s="5" t="s">
        <v>120</v>
      </c>
      <c r="L5" s="5" t="s">
        <v>107</v>
      </c>
      <c r="M5" s="5" t="s">
        <v>106</v>
      </c>
      <c r="N5" s="5" t="s">
        <v>108</v>
      </c>
    </row>
    <row r="6" spans="2:14" ht="18" customHeight="1" x14ac:dyDescent="0.25">
      <c r="B6" s="6" t="s">
        <v>2</v>
      </c>
      <c r="C6" s="6">
        <v>65</v>
      </c>
      <c r="D6" s="6">
        <v>5.8</v>
      </c>
      <c r="E6" s="6">
        <v>17.145637600000001</v>
      </c>
      <c r="F6" s="6">
        <f>ROUNDDOWN(E6,0)</f>
        <v>17</v>
      </c>
      <c r="J6" s="6" t="s">
        <v>2</v>
      </c>
      <c r="K6" s="6">
        <v>65</v>
      </c>
      <c r="L6" s="6">
        <v>5.8</v>
      </c>
      <c r="M6" s="6">
        <v>17.145637600000001</v>
      </c>
      <c r="N6" s="12"/>
    </row>
    <row r="7" spans="2:14" ht="18" customHeight="1" x14ac:dyDescent="0.25">
      <c r="B7" s="6" t="s">
        <v>3</v>
      </c>
      <c r="C7" s="6">
        <v>30</v>
      </c>
      <c r="D7" s="6">
        <v>12.3</v>
      </c>
      <c r="E7" s="6">
        <v>-3.0987650000000002</v>
      </c>
      <c r="F7" s="6">
        <f t="shared" ref="F7:F13" si="0">ROUNDDOWN(E7,0)</f>
        <v>-3</v>
      </c>
      <c r="J7" s="6" t="s">
        <v>3</v>
      </c>
      <c r="K7" s="6">
        <v>30</v>
      </c>
      <c r="L7" s="6">
        <v>12.3</v>
      </c>
      <c r="M7" s="6">
        <v>-3.0987650000000002</v>
      </c>
      <c r="N7" s="12"/>
    </row>
    <row r="8" spans="2:14" ht="18" customHeight="1" x14ac:dyDescent="0.25">
      <c r="B8" s="6" t="s">
        <v>4</v>
      </c>
      <c r="C8" s="6">
        <v>40</v>
      </c>
      <c r="D8" s="6">
        <v>8.1999999999999993</v>
      </c>
      <c r="E8" s="6">
        <v>9.8758400000000002</v>
      </c>
      <c r="F8" s="6">
        <f t="shared" si="0"/>
        <v>9</v>
      </c>
      <c r="J8" s="6" t="s">
        <v>4</v>
      </c>
      <c r="K8" s="6">
        <v>40</v>
      </c>
      <c r="L8" s="6">
        <v>8.1999999999999993</v>
      </c>
      <c r="M8" s="6">
        <v>9.8758400000000002</v>
      </c>
      <c r="N8" s="12"/>
    </row>
    <row r="9" spans="2:14" ht="18" customHeight="1" x14ac:dyDescent="0.25">
      <c r="B9" s="6" t="s">
        <v>5</v>
      </c>
      <c r="C9" s="6">
        <v>75</v>
      </c>
      <c r="D9" s="6">
        <v>6.5</v>
      </c>
      <c r="E9" s="6">
        <v>4.5673849999999998</v>
      </c>
      <c r="F9" s="6">
        <f t="shared" si="0"/>
        <v>4</v>
      </c>
      <c r="J9" s="6" t="s">
        <v>5</v>
      </c>
      <c r="K9" s="6">
        <v>75</v>
      </c>
      <c r="L9" s="6">
        <v>6.5</v>
      </c>
      <c r="M9" s="6">
        <v>4.5673849999999998</v>
      </c>
      <c r="N9" s="12"/>
    </row>
    <row r="10" spans="2:14" ht="18" customHeight="1" x14ac:dyDescent="0.25">
      <c r="B10" s="6" t="s">
        <v>6</v>
      </c>
      <c r="C10" s="6">
        <v>55</v>
      </c>
      <c r="D10" s="6">
        <v>10.1</v>
      </c>
      <c r="E10" s="6">
        <v>12.5654</v>
      </c>
      <c r="F10" s="6">
        <f t="shared" si="0"/>
        <v>12</v>
      </c>
      <c r="J10" s="6" t="s">
        <v>6</v>
      </c>
      <c r="K10" s="6">
        <v>55</v>
      </c>
      <c r="L10" s="6">
        <v>10.1</v>
      </c>
      <c r="M10" s="6">
        <v>12.5654</v>
      </c>
      <c r="N10" s="12"/>
    </row>
    <row r="11" spans="2:14" ht="18" customHeight="1" x14ac:dyDescent="0.25">
      <c r="B11" s="6" t="s">
        <v>7</v>
      </c>
      <c r="C11" s="6">
        <v>70</v>
      </c>
      <c r="D11" s="6">
        <v>7.3</v>
      </c>
      <c r="E11" s="6">
        <v>21.543467849999999</v>
      </c>
      <c r="F11" s="6">
        <f t="shared" si="0"/>
        <v>21</v>
      </c>
      <c r="J11" s="6" t="s">
        <v>7</v>
      </c>
      <c r="K11" s="6">
        <v>70</v>
      </c>
      <c r="L11" s="6">
        <v>7.3</v>
      </c>
      <c r="M11" s="6">
        <v>21.543467849999999</v>
      </c>
      <c r="N11" s="12"/>
    </row>
    <row r="12" spans="2:14" ht="18" customHeight="1" x14ac:dyDescent="0.25">
      <c r="B12" s="6" t="s">
        <v>8</v>
      </c>
      <c r="C12" s="6">
        <v>45</v>
      </c>
      <c r="D12" s="6">
        <v>9</v>
      </c>
      <c r="E12" s="6">
        <v>0.51232109999999997</v>
      </c>
      <c r="F12" s="6">
        <f t="shared" si="0"/>
        <v>0</v>
      </c>
      <c r="J12" s="6" t="s">
        <v>8</v>
      </c>
      <c r="K12" s="6">
        <v>45</v>
      </c>
      <c r="L12" s="6">
        <v>9</v>
      </c>
      <c r="M12" s="6">
        <v>0.51232109999999997</v>
      </c>
      <c r="N12" s="12"/>
    </row>
    <row r="13" spans="2:14" ht="18" customHeight="1" x14ac:dyDescent="0.25">
      <c r="B13" s="6" t="s">
        <v>9</v>
      </c>
      <c r="C13" s="6">
        <v>80</v>
      </c>
      <c r="D13" s="6">
        <v>8.5</v>
      </c>
      <c r="E13" s="6">
        <v>17.776545429999999</v>
      </c>
      <c r="F13" s="6">
        <f t="shared" si="0"/>
        <v>17</v>
      </c>
      <c r="J13" s="6" t="s">
        <v>9</v>
      </c>
      <c r="K13" s="6">
        <v>80</v>
      </c>
      <c r="L13" s="6">
        <v>8.5</v>
      </c>
      <c r="M13" s="6">
        <v>17.776545429999999</v>
      </c>
      <c r="N13" s="12"/>
    </row>
    <row r="17" spans="2:2" ht="18" customHeight="1" x14ac:dyDescent="0.25">
      <c r="B17" s="31" t="s">
        <v>134</v>
      </c>
    </row>
  </sheetData>
  <mergeCells count="1">
    <mergeCell ref="B3:F3"/>
  </mergeCells>
  <hyperlinks>
    <hyperlink ref="B17" location="'Home Page'!A1" display="→ Back to Home Page" xr:uid="{201FED3A-A9E5-496B-B45F-F9C2B0A23B6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Home Page</vt:lpstr>
      <vt:lpstr>Dataset</vt:lpstr>
      <vt:lpstr>Overview</vt:lpstr>
      <vt:lpstr>Column Width</vt:lpstr>
      <vt:lpstr>Decrease Decimal</vt:lpstr>
      <vt:lpstr>Format Cells</vt:lpstr>
      <vt:lpstr>ROUND Function</vt:lpstr>
      <vt:lpstr>ROUNDUP Function</vt:lpstr>
      <vt:lpstr>ROUNDDOWN Function</vt:lpstr>
      <vt:lpstr>MROUND Function</vt:lpstr>
      <vt:lpstr>FLOOR Function</vt:lpstr>
      <vt:lpstr>CEILING Function</vt:lpstr>
      <vt:lpstr>INT Function</vt:lpstr>
      <vt:lpstr>TRUNC Function</vt:lpstr>
      <vt:lpstr>EVEN Function</vt:lpstr>
      <vt:lpstr>ODD Function</vt:lpstr>
      <vt:lpstr>0.5 or 5 or 10 or 100 or 1000</vt:lpstr>
      <vt:lpstr>Negative </vt:lpstr>
      <vt:lpstr>50 cents</vt:lpstr>
      <vt:lpstr>10 Cents</vt:lpstr>
      <vt:lpstr>Hour</vt:lpstr>
      <vt:lpstr>15 Minutes</vt:lpstr>
      <vt:lpstr>Round Percentage</vt:lpstr>
      <vt:lpstr>Stop Rounding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User058</dc:creator>
  <cp:lastModifiedBy>User058</cp:lastModifiedBy>
  <dcterms:created xsi:type="dcterms:W3CDTF">2023-11-14T08:40:03Z</dcterms:created>
  <dcterms:modified xsi:type="dcterms:W3CDTF">2023-11-27T11:16:07Z</dcterms:modified>
</cp:coreProperties>
</file>